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2017\ADMINISTRATIVA Y FINANCIERA\2017\PRESUPUESTO\"/>
    </mc:Choice>
  </mc:AlternateContent>
  <bookViews>
    <workbookView xWindow="480" yWindow="135" windowWidth="9720" windowHeight="6420" tabRatio="801" firstSheet="1" activeTab="9"/>
  </bookViews>
  <sheets>
    <sheet name="activa abril" sheetId="14" state="hidden" r:id="rId1"/>
    <sheet name="DIC 2017" sheetId="93" r:id="rId2"/>
    <sheet name="NOV 2017" sheetId="92" r:id="rId3"/>
    <sheet name="OCTUBRE 2017" sheetId="91" r:id="rId4"/>
    <sheet name="SEP 2017" sheetId="90" r:id="rId5"/>
    <sheet name="AGOSTO 2017" sheetId="89" r:id="rId6"/>
    <sheet name="JULIO 2017" sheetId="88" r:id="rId7"/>
    <sheet name="JUNIO 2017 " sheetId="87" r:id="rId8"/>
    <sheet name="MAYO 2017 " sheetId="86" r:id="rId9"/>
    <sheet name="ABRIL 2017" sheetId="85" r:id="rId10"/>
    <sheet name="MARZO 2017" sheetId="84" r:id="rId11"/>
    <sheet name="FEBRERO 2017" sheetId="83" r:id="rId12"/>
    <sheet name="ENERO DE 2017" sheetId="82" r:id="rId13"/>
  </sheets>
  <calcPr calcId="162913"/>
</workbook>
</file>

<file path=xl/calcChain.xml><?xml version="1.0" encoding="utf-8"?>
<calcChain xmlns="http://schemas.openxmlformats.org/spreadsheetml/2006/main">
  <c r="I10" i="93" l="1"/>
  <c r="I11" i="93"/>
  <c r="I12" i="93"/>
  <c r="I13" i="93"/>
  <c r="I9" i="93"/>
  <c r="K9" i="93" s="1"/>
  <c r="K13" i="93"/>
  <c r="L13" i="93" s="1"/>
  <c r="H13" i="93"/>
  <c r="K12" i="93"/>
  <c r="L12" i="93" s="1"/>
  <c r="H12" i="93"/>
  <c r="K11" i="93"/>
  <c r="L11" i="93" s="1"/>
  <c r="H11" i="93"/>
  <c r="K10" i="93"/>
  <c r="L10" i="93" s="1"/>
  <c r="H10" i="93"/>
  <c r="H9" i="93"/>
  <c r="H8" i="93" s="1"/>
  <c r="J8" i="93"/>
  <c r="E8" i="93"/>
  <c r="D8" i="93"/>
  <c r="M10" i="93" l="1"/>
  <c r="N10" i="93" s="1"/>
  <c r="M12" i="93"/>
  <c r="N12" i="93" s="1"/>
  <c r="M11" i="93"/>
  <c r="N11" i="93" s="1"/>
  <c r="M13" i="93"/>
  <c r="N13" i="93" s="1"/>
  <c r="K8" i="93"/>
  <c r="L8" i="93" s="1"/>
  <c r="L9" i="93"/>
  <c r="M9" i="93"/>
  <c r="N9" i="93" s="1"/>
  <c r="I8" i="93"/>
  <c r="I10" i="92"/>
  <c r="I11" i="92"/>
  <c r="I12" i="92"/>
  <c r="I13" i="92"/>
  <c r="K13" i="92" s="1"/>
  <c r="L13" i="92" s="1"/>
  <c r="I9" i="92"/>
  <c r="K9" i="92" s="1"/>
  <c r="H13" i="92"/>
  <c r="K12" i="92"/>
  <c r="L12" i="92" s="1"/>
  <c r="H12" i="92"/>
  <c r="K11" i="92"/>
  <c r="L11" i="92" s="1"/>
  <c r="H11" i="92"/>
  <c r="K10" i="92"/>
  <c r="L10" i="92" s="1"/>
  <c r="H10" i="92"/>
  <c r="H9" i="92"/>
  <c r="H8" i="92" s="1"/>
  <c r="J8" i="92"/>
  <c r="E8" i="92"/>
  <c r="D8" i="92"/>
  <c r="M8" i="93" l="1"/>
  <c r="N8" i="93" s="1"/>
  <c r="M10" i="92"/>
  <c r="N10" i="92" s="1"/>
  <c r="M13" i="92"/>
  <c r="N13" i="92" s="1"/>
  <c r="M11" i="92"/>
  <c r="N11" i="92" s="1"/>
  <c r="K8" i="92"/>
  <c r="L8" i="92" s="1"/>
  <c r="I8" i="92"/>
  <c r="M12" i="92"/>
  <c r="N12" i="92" s="1"/>
  <c r="L9" i="92"/>
  <c r="M9" i="92"/>
  <c r="N9" i="92" s="1"/>
  <c r="I10" i="91"/>
  <c r="I11" i="91"/>
  <c r="I12" i="91"/>
  <c r="I13" i="91"/>
  <c r="K13" i="91" s="1"/>
  <c r="L13" i="91" s="1"/>
  <c r="I9" i="91"/>
  <c r="K9" i="91" s="1"/>
  <c r="L9" i="91" s="1"/>
  <c r="H13" i="91"/>
  <c r="K12" i="91"/>
  <c r="L12" i="91" s="1"/>
  <c r="H12" i="91"/>
  <c r="K11" i="91"/>
  <c r="L11" i="91" s="1"/>
  <c r="H11" i="91"/>
  <c r="M11" i="91" s="1"/>
  <c r="N11" i="91" s="1"/>
  <c r="H10" i="91"/>
  <c r="H9" i="91"/>
  <c r="J8" i="91"/>
  <c r="E8" i="91"/>
  <c r="D8" i="91"/>
  <c r="M8" i="92" l="1"/>
  <c r="N8" i="92" s="1"/>
  <c r="M13" i="91"/>
  <c r="N13" i="91" s="1"/>
  <c r="I8" i="91"/>
  <c r="M9" i="91"/>
  <c r="N9" i="91" s="1"/>
  <c r="M12" i="91"/>
  <c r="N12" i="91" s="1"/>
  <c r="H8" i="91"/>
  <c r="K10" i="91"/>
  <c r="L10" i="91" s="1"/>
  <c r="I13" i="90"/>
  <c r="K13" i="90" s="1"/>
  <c r="L13" i="90" s="1"/>
  <c r="I10" i="90"/>
  <c r="I11" i="90"/>
  <c r="I12" i="90"/>
  <c r="K12" i="90" s="1"/>
  <c r="L12" i="90" s="1"/>
  <c r="J9" i="90"/>
  <c r="J8" i="90" s="1"/>
  <c r="I9" i="90"/>
  <c r="K9" i="90" s="1"/>
  <c r="H13" i="90"/>
  <c r="H12" i="90"/>
  <c r="K11" i="90"/>
  <c r="L11" i="90" s="1"/>
  <c r="H11" i="90"/>
  <c r="K10" i="90"/>
  <c r="L10" i="90" s="1"/>
  <c r="H10" i="90"/>
  <c r="M10" i="90" s="1"/>
  <c r="N10" i="90" s="1"/>
  <c r="H9" i="90"/>
  <c r="H8" i="90" s="1"/>
  <c r="E8" i="90"/>
  <c r="D8" i="90"/>
  <c r="K8" i="91" l="1"/>
  <c r="L8" i="91" s="1"/>
  <c r="M10" i="91"/>
  <c r="N10" i="91" s="1"/>
  <c r="M12" i="90"/>
  <c r="N12" i="90" s="1"/>
  <c r="M11" i="90"/>
  <c r="N11" i="90" s="1"/>
  <c r="L9" i="90"/>
  <c r="K8" i="90"/>
  <c r="L8" i="90" s="1"/>
  <c r="M13" i="90"/>
  <c r="N13" i="90" s="1"/>
  <c r="M9" i="90"/>
  <c r="N9" i="90" s="1"/>
  <c r="I8" i="90"/>
  <c r="E32" i="89"/>
  <c r="M8" i="91" l="1"/>
  <c r="N8" i="91" s="1"/>
  <c r="M8" i="90"/>
  <c r="N8" i="90" s="1"/>
  <c r="I10" i="89"/>
  <c r="I11" i="89"/>
  <c r="I12" i="89"/>
  <c r="I13" i="89"/>
  <c r="I9" i="89"/>
  <c r="K13" i="89" l="1"/>
  <c r="L13" i="89" s="1"/>
  <c r="H13" i="89"/>
  <c r="K12" i="89"/>
  <c r="L12" i="89" s="1"/>
  <c r="H12" i="89"/>
  <c r="M12" i="89" s="1"/>
  <c r="N12" i="89" s="1"/>
  <c r="K11" i="89"/>
  <c r="L11" i="89" s="1"/>
  <c r="H11" i="89"/>
  <c r="L10" i="89"/>
  <c r="K10" i="89"/>
  <c r="M10" i="89" s="1"/>
  <c r="N10" i="89" s="1"/>
  <c r="H10" i="89"/>
  <c r="K9" i="89"/>
  <c r="H9" i="89"/>
  <c r="H8" i="89" s="1"/>
  <c r="J8" i="89"/>
  <c r="E8" i="89"/>
  <c r="D8" i="89"/>
  <c r="M11" i="89" l="1"/>
  <c r="N11" i="89" s="1"/>
  <c r="M13" i="89"/>
  <c r="N13" i="89" s="1"/>
  <c r="L9" i="89"/>
  <c r="K8" i="89"/>
  <c r="L8" i="89" s="1"/>
  <c r="M9" i="89"/>
  <c r="N9" i="89" s="1"/>
  <c r="I8" i="89"/>
  <c r="I9" i="88"/>
  <c r="K9" i="88" s="1"/>
  <c r="K13" i="88"/>
  <c r="M13" i="88" s="1"/>
  <c r="N13" i="88" s="1"/>
  <c r="H13" i="88"/>
  <c r="M12" i="88"/>
  <c r="N12" i="88" s="1"/>
  <c r="L12" i="88"/>
  <c r="K12" i="88"/>
  <c r="H12" i="88"/>
  <c r="K11" i="88"/>
  <c r="L11" i="88" s="1"/>
  <c r="H11" i="88"/>
  <c r="K10" i="88"/>
  <c r="L10" i="88" s="1"/>
  <c r="H10" i="88"/>
  <c r="M10" i="88" s="1"/>
  <c r="N10" i="88" s="1"/>
  <c r="H9" i="88"/>
  <c r="H8" i="88" s="1"/>
  <c r="J8" i="88"/>
  <c r="E8" i="88"/>
  <c r="D8" i="88"/>
  <c r="M8" i="89" l="1"/>
  <c r="N8" i="89" s="1"/>
  <c r="K8" i="88"/>
  <c r="L8" i="88" s="1"/>
  <c r="M11" i="88"/>
  <c r="N11" i="88" s="1"/>
  <c r="I8" i="88"/>
  <c r="M8" i="88"/>
  <c r="N8" i="88" s="1"/>
  <c r="L9" i="88"/>
  <c r="L13" i="88"/>
  <c r="M9" i="88"/>
  <c r="N9" i="88" s="1"/>
  <c r="K13" i="87"/>
  <c r="H13" i="87"/>
  <c r="M13" i="87" s="1"/>
  <c r="N13" i="87" s="1"/>
  <c r="K12" i="87"/>
  <c r="H12" i="87"/>
  <c r="M11" i="87"/>
  <c r="N11" i="87" s="1"/>
  <c r="K11" i="87"/>
  <c r="L11" i="87" s="1"/>
  <c r="H11" i="87"/>
  <c r="K10" i="87"/>
  <c r="L10" i="87" s="1"/>
  <c r="H10" i="87"/>
  <c r="H9" i="87"/>
  <c r="J8" i="87"/>
  <c r="E8" i="87"/>
  <c r="D8" i="87"/>
  <c r="L13" i="87" l="1"/>
  <c r="M12" i="87"/>
  <c r="N12" i="87" s="1"/>
  <c r="M10" i="87"/>
  <c r="N10" i="87" s="1"/>
  <c r="L12" i="87"/>
  <c r="H8" i="87"/>
  <c r="K13" i="86" l="1"/>
  <c r="H13" i="86"/>
  <c r="K12" i="86"/>
  <c r="L12" i="86" s="1"/>
  <c r="H12" i="86"/>
  <c r="K11" i="86"/>
  <c r="H11" i="86"/>
  <c r="M11" i="86" s="1"/>
  <c r="N11" i="86" s="1"/>
  <c r="K10" i="86"/>
  <c r="L10" i="86" s="1"/>
  <c r="H10" i="86"/>
  <c r="H9" i="86"/>
  <c r="H8" i="86" s="1"/>
  <c r="J8" i="86"/>
  <c r="E8" i="86"/>
  <c r="L11" i="86" l="1"/>
  <c r="L13" i="86"/>
  <c r="M10" i="86"/>
  <c r="N10" i="86" s="1"/>
  <c r="M13" i="86"/>
  <c r="N13" i="86" s="1"/>
  <c r="M12" i="86"/>
  <c r="N12" i="86" s="1"/>
  <c r="K13" i="85"/>
  <c r="H13" i="85"/>
  <c r="K12" i="85"/>
  <c r="H12" i="85"/>
  <c r="M12" i="85" s="1"/>
  <c r="M11" i="85"/>
  <c r="K11" i="85"/>
  <c r="H11" i="85"/>
  <c r="K10" i="85"/>
  <c r="H10" i="85"/>
  <c r="H9" i="85"/>
  <c r="J8" i="85"/>
  <c r="E8" i="85"/>
  <c r="D8" i="85"/>
  <c r="K13" i="84"/>
  <c r="H13" i="84"/>
  <c r="M13" i="84" s="1"/>
  <c r="K12" i="84"/>
  <c r="H12" i="84"/>
  <c r="K11" i="84"/>
  <c r="H11" i="84"/>
  <c r="M11" i="84" s="1"/>
  <c r="K10" i="84"/>
  <c r="M10" i="84" s="1"/>
  <c r="H10" i="84"/>
  <c r="H9" i="84"/>
  <c r="J8" i="84"/>
  <c r="E8" i="84"/>
  <c r="D8" i="84"/>
  <c r="K13" i="83"/>
  <c r="H13" i="83"/>
  <c r="M13" i="83" s="1"/>
  <c r="K12" i="83"/>
  <c r="H12" i="83"/>
  <c r="M12" i="83" s="1"/>
  <c r="K11" i="83"/>
  <c r="H11" i="83"/>
  <c r="K10" i="83"/>
  <c r="H10" i="83"/>
  <c r="H9" i="83"/>
  <c r="J8" i="83"/>
  <c r="E8" i="83"/>
  <c r="D8" i="83"/>
  <c r="K13" i="82"/>
  <c r="H13" i="82"/>
  <c r="M13" i="82"/>
  <c r="K12" i="82"/>
  <c r="H12" i="82"/>
  <c r="K11" i="82"/>
  <c r="H11" i="82"/>
  <c r="M11" i="82" s="1"/>
  <c r="K10" i="82"/>
  <c r="H10" i="82"/>
  <c r="K9" i="82"/>
  <c r="H9" i="82"/>
  <c r="J8" i="82"/>
  <c r="I8" i="82"/>
  <c r="E8" i="82"/>
  <c r="D8" i="82"/>
  <c r="J13" i="14"/>
  <c r="G13" i="14"/>
  <c r="L12" i="14"/>
  <c r="G11" i="14"/>
  <c r="L11" i="14"/>
  <c r="L10" i="14"/>
  <c r="H9" i="14"/>
  <c r="J9" i="14" s="1"/>
  <c r="G9" i="14"/>
  <c r="I8" i="14"/>
  <c r="G8" i="14"/>
  <c r="D8" i="14"/>
  <c r="C8" i="14"/>
  <c r="M9" i="82"/>
  <c r="N9" i="82" s="1"/>
  <c r="L9" i="82"/>
  <c r="H8" i="82"/>
  <c r="M12" i="82" l="1"/>
  <c r="H8" i="84"/>
  <c r="M10" i="82"/>
  <c r="M8" i="82"/>
  <c r="N8" i="82" s="1"/>
  <c r="K8" i="82"/>
  <c r="I9" i="83"/>
  <c r="M12" i="84"/>
  <c r="H8" i="85"/>
  <c r="M13" i="85"/>
  <c r="M10" i="85"/>
  <c r="M11" i="83"/>
  <c r="M10" i="83"/>
  <c r="H8" i="83"/>
  <c r="L9" i="14"/>
  <c r="M9" i="14" s="1"/>
  <c r="J8" i="14"/>
  <c r="K9" i="14"/>
  <c r="L8" i="82"/>
  <c r="L13" i="14"/>
  <c r="I8" i="83" l="1"/>
  <c r="K9" i="83"/>
  <c r="K8" i="14"/>
  <c r="L8" i="14"/>
  <c r="M8" i="14" s="1"/>
  <c r="L9" i="83" l="1"/>
  <c r="I9" i="84"/>
  <c r="M9" i="83"/>
  <c r="N9" i="83" s="1"/>
  <c r="K8" i="83"/>
  <c r="L8" i="83" l="1"/>
  <c r="M8" i="83"/>
  <c r="N8" i="83" s="1"/>
  <c r="I8" i="84"/>
  <c r="K9" i="84"/>
  <c r="D8" i="86"/>
  <c r="I9" i="85" l="1"/>
  <c r="L9" i="84"/>
  <c r="M9" i="84"/>
  <c r="N9" i="84" s="1"/>
  <c r="K8" i="84"/>
  <c r="L8" i="84" l="1"/>
  <c r="M8" i="84"/>
  <c r="N8" i="84" s="1"/>
  <c r="K9" i="85"/>
  <c r="I8" i="85"/>
  <c r="I9" i="86" l="1"/>
  <c r="L9" i="85"/>
  <c r="K8" i="85"/>
  <c r="M9" i="85"/>
  <c r="N9" i="85" s="1"/>
  <c r="L8" i="85" l="1"/>
  <c r="M8" i="85"/>
  <c r="N8" i="85" s="1"/>
  <c r="K9" i="86"/>
  <c r="I8" i="86"/>
  <c r="I9" i="87" l="1"/>
  <c r="K8" i="86"/>
  <c r="L9" i="86"/>
  <c r="M9" i="86"/>
  <c r="N9" i="86" s="1"/>
  <c r="L8" i="86" l="1"/>
  <c r="M8" i="86"/>
  <c r="N8" i="86" s="1"/>
  <c r="K9" i="87"/>
  <c r="I8" i="87"/>
  <c r="K8" i="87" l="1"/>
  <c r="M9" i="87"/>
  <c r="N9" i="87" s="1"/>
  <c r="L9" i="87"/>
  <c r="L8" i="87" l="1"/>
  <c r="M8" i="87"/>
  <c r="N8" i="87" s="1"/>
</calcChain>
</file>

<file path=xl/sharedStrings.xml><?xml version="1.0" encoding="utf-8"?>
<sst xmlns="http://schemas.openxmlformats.org/spreadsheetml/2006/main" count="425" uniqueCount="47">
  <si>
    <t>CODIG</t>
  </si>
  <si>
    <t>APROPIACIÒN</t>
  </si>
  <si>
    <t>INICIAL</t>
  </si>
  <si>
    <t>ADICION</t>
  </si>
  <si>
    <t>CREDITOS</t>
  </si>
  <si>
    <t>CONTRA</t>
  </si>
  <si>
    <t>TOTAL</t>
  </si>
  <si>
    <t xml:space="preserve">TOTAL </t>
  </si>
  <si>
    <t>SALDO</t>
  </si>
  <si>
    <t>CONCEPTO</t>
  </si>
  <si>
    <t>CONTRALORIA DEPARTAMENTAL DEL GUAVIARE</t>
  </si>
  <si>
    <t xml:space="preserve">MESES  ANTER. </t>
  </si>
  <si>
    <t>EJECUCION PRESUPUESTAL  DE  INGRESOS</t>
  </si>
  <si>
    <t>INGRESOS NO TRIBUTARIOS</t>
  </si>
  <si>
    <t>Aportes Presupuesto Departamental</t>
  </si>
  <si>
    <t>Aportes Inst. Transito y Transporte</t>
  </si>
  <si>
    <t>Aportes Inst. D/tal Deportes.</t>
  </si>
  <si>
    <t>RECAUDO</t>
  </si>
  <si>
    <t>RECAUDADO</t>
  </si>
  <si>
    <t>POR RECAUDAR</t>
  </si>
  <si>
    <t>%</t>
  </si>
  <si>
    <t>Responsable de la Información:</t>
  </si>
  <si>
    <t>Aporte ESE Primer Nivel</t>
  </si>
  <si>
    <t>Aporte ENERGUAVIARE</t>
  </si>
  <si>
    <t>_________________________________________</t>
  </si>
  <si>
    <t>MES</t>
  </si>
  <si>
    <t>EDWIN YESID BORRERO BRAGA</t>
  </si>
  <si>
    <t>MES DE FEBRERO DE 2011</t>
  </si>
  <si>
    <t>E.S.E. Hospital San José</t>
  </si>
  <si>
    <t>REDUCCIONES</t>
  </si>
  <si>
    <t>MES DE ENERO DE 2017</t>
  </si>
  <si>
    <t>MES FEBRERO DE 2017</t>
  </si>
  <si>
    <t>NOHEMILCE QUINTERO CETINA</t>
  </si>
  <si>
    <t>MES MARZO DE 2017</t>
  </si>
  <si>
    <t>MES ABRIL DE 2017</t>
  </si>
  <si>
    <t>Directora Administrativa y Financiera</t>
  </si>
  <si>
    <t>Director Administrativo y Financiero</t>
  </si>
  <si>
    <t xml:space="preserve">  </t>
  </si>
  <si>
    <t>MES MAYO DE 2017</t>
  </si>
  <si>
    <t>MES JUNIO DE 2017</t>
  </si>
  <si>
    <t>MES JULIO DE 2017</t>
  </si>
  <si>
    <t>MES AGOSTO DE 2017</t>
  </si>
  <si>
    <t>MES SEPTIEMBRE DE 2017</t>
  </si>
  <si>
    <t>MES OCTUBRE DE 2017</t>
  </si>
  <si>
    <t>MES NOVIEMBRE DE 2017</t>
  </si>
  <si>
    <t>MES DICIEMBRE DE 2017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</si>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</sst>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0" xfId="0" applyFont="1" applyFill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" xfId="0" applyFont="1" applyBorder="1"/>
    <xf numFmtId="39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10" fontId="1" fillId="0" borderId="14" xfId="0" applyNumberFormat="1" applyFont="1" applyBorder="1"/>
    <xf numFmtId="39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37" fontId="3" fillId="0" borderId="15" xfId="0" applyNumberFormat="1" applyFont="1" applyBorder="1" applyAlignment="1">
      <alignment horizontal="right"/>
    </xf>
    <xf numFmtId="37" fontId="3" fillId="0" borderId="16" xfId="0" applyNumberFormat="1" applyFont="1" applyBorder="1" applyAlignment="1">
      <alignment horizontal="right"/>
    </xf>
    <xf numFmtId="0" fontId="1" fillId="0" borderId="17" xfId="0" applyFont="1" applyBorder="1"/>
    <xf numFmtId="37" fontId="3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2" borderId="0" xfId="0" applyFont="1" applyFill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39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37" fontId="1" fillId="0" borderId="0" xfId="0" applyNumberFormat="1" applyFont="1" applyBorder="1" applyAlignment="1">
      <alignment horizontal="left"/>
    </xf>
    <xf numFmtId="37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2" fillId="0" borderId="18" xfId="0" applyNumberFormat="1" applyFont="1" applyBorder="1" applyAlignment="1">
      <alignment horizontal="right" vertical="center"/>
    </xf>
    <xf numFmtId="39" fontId="3" fillId="0" borderId="0" xfId="0" applyNumberFormat="1" applyFont="1"/>
    <xf numFmtId="4" fontId="3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2" borderId="0" xfId="0" applyFont="1" applyFill="1"/>
    <xf numFmtId="164" fontId="3" fillId="0" borderId="0" xfId="1" applyFont="1"/>
    <xf numFmtId="165" fontId="3" fillId="0" borderId="0" xfId="0" applyNumberFormat="1" applyFont="1"/>
    <xf numFmtId="41" fontId="3" fillId="0" borderId="0" xfId="2" applyFont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243933</xdr:colOff>
      <xdr:row>0</xdr:row>
      <xdr:rowOff>58079</xdr:rowOff>
    </xdr:from>
    <xdr:to>
      <xdr:col>13</xdr:col>
      <xdr:colOff>69696</xdr:colOff>
      <xdr:row>3</xdr:row>
      <xdr:rowOff>127775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708" y="58079"/>
          <a:ext cx="921138" cy="7554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162622</xdr:colOff>
      <xdr:row>0</xdr:row>
      <xdr:rowOff>58079</xdr:rowOff>
    </xdr:from>
    <xdr:to>
      <xdr:col>13</xdr:col>
      <xdr:colOff>69696</xdr:colOff>
      <xdr:row>3</xdr:row>
      <xdr:rowOff>23232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0" y="58079"/>
          <a:ext cx="998964" cy="6621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766647</xdr:colOff>
      <xdr:row>0</xdr:row>
      <xdr:rowOff>46462</xdr:rowOff>
    </xdr:from>
    <xdr:to>
      <xdr:col>13</xdr:col>
      <xdr:colOff>534331</xdr:colOff>
      <xdr:row>3</xdr:row>
      <xdr:rowOff>116158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2775" y="46462"/>
          <a:ext cx="859574" cy="7666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487866</xdr:colOff>
      <xdr:row>0</xdr:row>
      <xdr:rowOff>58079</xdr:rowOff>
    </xdr:from>
    <xdr:to>
      <xdr:col>13</xdr:col>
      <xdr:colOff>69696</xdr:colOff>
      <xdr:row>3</xdr:row>
      <xdr:rowOff>23230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3994" y="58079"/>
          <a:ext cx="673720" cy="453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243933</xdr:colOff>
      <xdr:row>0</xdr:row>
      <xdr:rowOff>58079</xdr:rowOff>
    </xdr:from>
    <xdr:to>
      <xdr:col>13</xdr:col>
      <xdr:colOff>69696</xdr:colOff>
      <xdr:row>3</xdr:row>
      <xdr:rowOff>127775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708" y="58079"/>
          <a:ext cx="921138" cy="755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243933</xdr:colOff>
      <xdr:row>0</xdr:row>
      <xdr:rowOff>58079</xdr:rowOff>
    </xdr:from>
    <xdr:to>
      <xdr:col>13</xdr:col>
      <xdr:colOff>69696</xdr:colOff>
      <xdr:row>3</xdr:row>
      <xdr:rowOff>127775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708" y="58079"/>
          <a:ext cx="921138" cy="7554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243933</xdr:colOff>
      <xdr:row>0</xdr:row>
      <xdr:rowOff>58079</xdr:rowOff>
    </xdr:from>
    <xdr:to>
      <xdr:col>13</xdr:col>
      <xdr:colOff>69696</xdr:colOff>
      <xdr:row>3</xdr:row>
      <xdr:rowOff>127775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708" y="58079"/>
          <a:ext cx="921138" cy="7554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243933</xdr:colOff>
      <xdr:row>0</xdr:row>
      <xdr:rowOff>58079</xdr:rowOff>
    </xdr:from>
    <xdr:to>
      <xdr:col>13</xdr:col>
      <xdr:colOff>69696</xdr:colOff>
      <xdr:row>3</xdr:row>
      <xdr:rowOff>127775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708" y="58079"/>
          <a:ext cx="921138" cy="7554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243933</xdr:colOff>
      <xdr:row>0</xdr:row>
      <xdr:rowOff>58079</xdr:rowOff>
    </xdr:from>
    <xdr:to>
      <xdr:col>13</xdr:col>
      <xdr:colOff>69696</xdr:colOff>
      <xdr:row>3</xdr:row>
      <xdr:rowOff>127775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708" y="58079"/>
          <a:ext cx="921138" cy="7554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243933</xdr:colOff>
      <xdr:row>0</xdr:row>
      <xdr:rowOff>58079</xdr:rowOff>
    </xdr:from>
    <xdr:to>
      <xdr:col>13</xdr:col>
      <xdr:colOff>69696</xdr:colOff>
      <xdr:row>3</xdr:row>
      <xdr:rowOff>127775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708" y="58079"/>
          <a:ext cx="921138" cy="7554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243933</xdr:colOff>
      <xdr:row>0</xdr:row>
      <xdr:rowOff>58079</xdr:rowOff>
    </xdr:from>
    <xdr:to>
      <xdr:col>13</xdr:col>
      <xdr:colOff>69696</xdr:colOff>
      <xdr:row>3</xdr:row>
      <xdr:rowOff>127775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708" y="58079"/>
          <a:ext cx="921138" cy="7554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243933</xdr:colOff>
      <xdr:row>0</xdr:row>
      <xdr:rowOff>58079</xdr:rowOff>
    </xdr:from>
    <xdr:to>
      <xdr:col>13</xdr:col>
      <xdr:colOff>69696</xdr:colOff>
      <xdr:row>3</xdr:row>
      <xdr:rowOff>127775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0061" y="58079"/>
          <a:ext cx="917653" cy="766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="82" zoomScaleNormal="82" workbookViewId="0">
      <selection activeCell="B39" sqref="B39"/>
    </sheetView>
  </sheetViews>
  <sheetFormatPr baseColWidth="10" defaultRowHeight="12.75" x14ac:dyDescent="0.2"/>
  <cols>
    <col min="1" max="1" width="7.42578125" style="38" customWidth="1"/>
    <col min="2" max="2" width="32" style="38" customWidth="1"/>
    <col min="3" max="3" width="19.140625" style="38" customWidth="1"/>
    <col min="4" max="4" width="15.140625" style="38" customWidth="1"/>
    <col min="5" max="5" width="7.42578125" style="38" customWidth="1"/>
    <col min="6" max="6" width="11.42578125" style="38"/>
    <col min="7" max="7" width="16.42578125" style="38" customWidth="1"/>
    <col min="8" max="8" width="18" style="38" customWidth="1"/>
    <col min="9" max="9" width="16.5703125" style="38" customWidth="1"/>
    <col min="10" max="10" width="15.42578125" style="38" customWidth="1"/>
    <col min="11" max="11" width="11.42578125" style="38"/>
    <col min="12" max="12" width="16.42578125" style="38" customWidth="1"/>
    <col min="13" max="16384" width="11.42578125" style="38"/>
  </cols>
  <sheetData>
    <row r="1" spans="1:13" x14ac:dyDescent="0.2">
      <c r="A1" s="37" t="s">
        <v>10</v>
      </c>
      <c r="B1" s="37"/>
      <c r="C1" s="37"/>
      <c r="D1" s="37"/>
      <c r="E1" s="37"/>
      <c r="F1" s="3"/>
      <c r="G1" s="3"/>
      <c r="H1" s="3"/>
      <c r="I1" s="3"/>
      <c r="J1" s="3"/>
      <c r="K1" s="3"/>
      <c r="L1" s="3"/>
    </row>
    <row r="2" spans="1:13" x14ac:dyDescent="0.2">
      <c r="A2" s="37" t="s">
        <v>12</v>
      </c>
      <c r="B2" s="37"/>
      <c r="C2" s="37"/>
      <c r="D2" s="37"/>
      <c r="E2" s="37"/>
      <c r="F2" s="3"/>
      <c r="G2" s="3"/>
      <c r="H2" s="3"/>
      <c r="I2" s="3"/>
      <c r="J2" s="3"/>
      <c r="K2" s="3"/>
      <c r="L2" s="3"/>
    </row>
    <row r="3" spans="1:13" x14ac:dyDescent="0.2">
      <c r="A3" s="37" t="s">
        <v>27</v>
      </c>
      <c r="B3" s="37"/>
      <c r="C3" s="37"/>
      <c r="D3" s="37"/>
      <c r="E3" s="37"/>
      <c r="F3" s="3"/>
      <c r="G3" s="3"/>
      <c r="H3" s="3"/>
      <c r="I3" s="3"/>
      <c r="J3" s="3"/>
      <c r="K3" s="3"/>
      <c r="L3" s="3"/>
    </row>
    <row r="4" spans="1:13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x14ac:dyDescent="0.2">
      <c r="A5" s="4" t="s">
        <v>0</v>
      </c>
      <c r="B5" s="4" t="s">
        <v>9</v>
      </c>
      <c r="C5" s="5" t="s">
        <v>1</v>
      </c>
      <c r="D5" s="6" t="s">
        <v>3</v>
      </c>
      <c r="E5" s="7" t="s">
        <v>4</v>
      </c>
      <c r="F5" s="5" t="s">
        <v>5</v>
      </c>
      <c r="G5" s="6" t="s">
        <v>6</v>
      </c>
      <c r="H5" s="7" t="s">
        <v>17</v>
      </c>
      <c r="I5" s="5" t="s">
        <v>17</v>
      </c>
      <c r="J5" s="6" t="s">
        <v>7</v>
      </c>
      <c r="K5" s="7" t="s">
        <v>20</v>
      </c>
      <c r="L5" s="8" t="s">
        <v>8</v>
      </c>
      <c r="M5" s="9" t="s">
        <v>20</v>
      </c>
    </row>
    <row r="6" spans="1:13" ht="13.5" thickBot="1" x14ac:dyDescent="0.25">
      <c r="A6" s="10"/>
      <c r="B6" s="10"/>
      <c r="C6" s="11" t="s">
        <v>2</v>
      </c>
      <c r="D6" s="10"/>
      <c r="E6" s="12"/>
      <c r="F6" s="11" t="s">
        <v>4</v>
      </c>
      <c r="G6" s="13" t="s">
        <v>1</v>
      </c>
      <c r="H6" s="14" t="s">
        <v>11</v>
      </c>
      <c r="I6" s="11" t="s">
        <v>25</v>
      </c>
      <c r="J6" s="13" t="s">
        <v>18</v>
      </c>
      <c r="K6" s="14"/>
      <c r="L6" s="15" t="s">
        <v>19</v>
      </c>
      <c r="M6" s="16"/>
    </row>
    <row r="7" spans="1:13" x14ac:dyDescent="0.2">
      <c r="A7" s="1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19"/>
    </row>
    <row r="8" spans="1:13" x14ac:dyDescent="0.2">
      <c r="A8" s="2">
        <v>2</v>
      </c>
      <c r="B8" s="20" t="s">
        <v>13</v>
      </c>
      <c r="C8" s="21">
        <f>SUM(C9:C20)</f>
        <v>685480000</v>
      </c>
      <c r="D8" s="22">
        <f>D9+D11+D13</f>
        <v>0</v>
      </c>
      <c r="E8" s="22"/>
      <c r="F8" s="22"/>
      <c r="G8" s="22">
        <f>G13+G11+G9</f>
        <v>685480000</v>
      </c>
      <c r="H8" s="22"/>
      <c r="I8" s="22">
        <f>I9+I13</f>
        <v>75000000</v>
      </c>
      <c r="J8" s="22">
        <f>J9+J13+J11</f>
        <v>150000000</v>
      </c>
      <c r="K8" s="23">
        <f>J8/G8</f>
        <v>0.21882476512808544</v>
      </c>
      <c r="L8" s="24">
        <f>+G8-J8</f>
        <v>535480000</v>
      </c>
      <c r="M8" s="25">
        <f>L8/G8</f>
        <v>0.78117523487191454</v>
      </c>
    </row>
    <row r="9" spans="1:13" x14ac:dyDescent="0.2">
      <c r="A9" s="39">
        <v>21</v>
      </c>
      <c r="B9" s="40" t="s">
        <v>14</v>
      </c>
      <c r="C9" s="26">
        <v>685480000</v>
      </c>
      <c r="D9" s="28"/>
      <c r="E9" s="28"/>
      <c r="F9" s="28"/>
      <c r="G9" s="28">
        <f>C9+D9</f>
        <v>685480000</v>
      </c>
      <c r="H9" s="27">
        <f>I9</f>
        <v>75000000</v>
      </c>
      <c r="I9" s="50">
        <v>75000000</v>
      </c>
      <c r="J9" s="28">
        <f>I9+H9</f>
        <v>150000000</v>
      </c>
      <c r="K9" s="23">
        <f>J9/G9</f>
        <v>0.21882476512808544</v>
      </c>
      <c r="L9" s="29">
        <f>G9-J9</f>
        <v>535480000</v>
      </c>
      <c r="M9" s="25">
        <f>L9/G9</f>
        <v>0.78117523487191454</v>
      </c>
    </row>
    <row r="10" spans="1:13" x14ac:dyDescent="0.2">
      <c r="A10" s="39">
        <v>22</v>
      </c>
      <c r="B10" s="40" t="s">
        <v>15</v>
      </c>
      <c r="C10" s="26"/>
      <c r="D10" s="28"/>
      <c r="E10" s="28"/>
      <c r="F10" s="28"/>
      <c r="G10" s="28"/>
      <c r="H10" s="27"/>
      <c r="I10" s="27"/>
      <c r="J10" s="28"/>
      <c r="K10" s="23"/>
      <c r="L10" s="29">
        <f>G10-J10</f>
        <v>0</v>
      </c>
      <c r="M10" s="25"/>
    </row>
    <row r="11" spans="1:13" x14ac:dyDescent="0.2">
      <c r="A11" s="39">
        <v>23</v>
      </c>
      <c r="B11" s="40" t="s">
        <v>16</v>
      </c>
      <c r="C11" s="26"/>
      <c r="D11" s="28"/>
      <c r="E11" s="28"/>
      <c r="F11" s="28"/>
      <c r="G11" s="28">
        <f>D11+C11</f>
        <v>0</v>
      </c>
      <c r="H11" s="27"/>
      <c r="I11" s="27"/>
      <c r="J11" s="28"/>
      <c r="K11" s="23"/>
      <c r="L11" s="29">
        <f>G11-J11</f>
        <v>0</v>
      </c>
      <c r="M11" s="25"/>
    </row>
    <row r="12" spans="1:13" x14ac:dyDescent="0.2">
      <c r="A12" s="39">
        <v>24</v>
      </c>
      <c r="B12" s="40" t="s">
        <v>22</v>
      </c>
      <c r="C12" s="26"/>
      <c r="D12" s="28"/>
      <c r="E12" s="28"/>
      <c r="F12" s="28"/>
      <c r="G12" s="28"/>
      <c r="H12" s="27"/>
      <c r="I12" s="27"/>
      <c r="J12" s="28"/>
      <c r="K12" s="23"/>
      <c r="L12" s="29">
        <f>G12-J12</f>
        <v>0</v>
      </c>
      <c r="M12" s="25"/>
    </row>
    <row r="13" spans="1:13" x14ac:dyDescent="0.2">
      <c r="A13" s="39">
        <v>25</v>
      </c>
      <c r="B13" s="40" t="s">
        <v>23</v>
      </c>
      <c r="C13" s="26"/>
      <c r="D13" s="30"/>
      <c r="E13" s="30"/>
      <c r="F13" s="30"/>
      <c r="G13" s="28">
        <f>D13+C13</f>
        <v>0</v>
      </c>
      <c r="H13" s="27"/>
      <c r="I13" s="27"/>
      <c r="J13" s="28">
        <f>H13+I13</f>
        <v>0</v>
      </c>
      <c r="K13" s="23"/>
      <c r="L13" s="29">
        <f>G13-J13</f>
        <v>0</v>
      </c>
      <c r="M13" s="25"/>
    </row>
    <row r="14" spans="1:13" ht="13.5" thickBot="1" x14ac:dyDescent="0.25">
      <c r="A14" s="41"/>
      <c r="B14" s="42"/>
      <c r="C14" s="43"/>
      <c r="D14" s="31"/>
      <c r="E14" s="31"/>
      <c r="F14" s="31"/>
      <c r="G14" s="31"/>
      <c r="H14" s="31"/>
      <c r="I14" s="31"/>
      <c r="J14" s="31"/>
      <c r="K14" s="31"/>
      <c r="L14" s="32"/>
      <c r="M14" s="33"/>
    </row>
    <row r="15" spans="1:13" x14ac:dyDescent="0.2">
      <c r="A15" s="44"/>
      <c r="B15" s="45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3" x14ac:dyDescent="0.2">
      <c r="A16" s="44"/>
      <c r="B16" s="45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3" x14ac:dyDescent="0.2">
      <c r="A17" s="44"/>
      <c r="B17" s="45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3" x14ac:dyDescent="0.2">
      <c r="A18" s="44"/>
      <c r="B18" s="45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3" x14ac:dyDescent="0.2">
      <c r="A19" s="46"/>
      <c r="B19" s="46"/>
      <c r="C19" s="34"/>
      <c r="D19" s="48"/>
      <c r="E19" s="48"/>
      <c r="F19" s="48"/>
      <c r="G19" s="48"/>
      <c r="H19" s="48"/>
      <c r="I19" s="48"/>
      <c r="J19" s="48"/>
      <c r="K19" s="48"/>
      <c r="L19" s="48"/>
      <c r="M19" s="49"/>
    </row>
    <row r="20" spans="1:13" x14ac:dyDescent="0.2">
      <c r="A20" s="46" t="s">
        <v>21</v>
      </c>
      <c r="C20" s="48" t="s">
        <v>24</v>
      </c>
      <c r="D20" s="34"/>
      <c r="E20" s="34"/>
      <c r="F20" s="34"/>
      <c r="G20" s="34"/>
      <c r="H20" s="34"/>
      <c r="I20" s="34"/>
      <c r="J20" s="35"/>
      <c r="K20" s="35"/>
      <c r="L20" s="35"/>
    </row>
    <row r="21" spans="1:13" x14ac:dyDescent="0.2">
      <c r="A21" s="46"/>
      <c r="B21" s="36"/>
      <c r="C21" s="47" t="s">
        <v>26</v>
      </c>
      <c r="D21" s="48"/>
      <c r="E21" s="48"/>
      <c r="F21" s="48"/>
      <c r="G21" s="48"/>
      <c r="H21" s="34"/>
      <c r="I21" s="34"/>
      <c r="J21" s="34"/>
      <c r="K21" s="34"/>
      <c r="L21" s="34"/>
    </row>
  </sheetData>
  <printOptions horizontalCentered="1"/>
  <pageMargins left="0.2" right="0" top="1.5748031496062993" bottom="0.78740157480314965" header="0" footer="0"/>
  <pageSetup paperSize="9"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showGridLines="0" tabSelected="1" zoomScale="82" zoomScaleNormal="82" workbookViewId="0">
      <selection activeCell="H15" sqref="H15"/>
    </sheetView>
  </sheetViews>
  <sheetFormatPr baseColWidth="10" defaultRowHeight="12.75" x14ac:dyDescent="0.2"/>
  <cols>
    <col min="1" max="1" width="11.42578125" style="38"/>
    <col min="2" max="2" width="7.42578125" style="38" customWidth="1"/>
    <col min="3" max="3" width="32" style="38" customWidth="1"/>
    <col min="4" max="4" width="19.140625" style="38" customWidth="1"/>
    <col min="5" max="5" width="15.140625" style="38" customWidth="1"/>
    <col min="6" max="6" width="12.140625" style="38" customWidth="1"/>
    <col min="7" max="7" width="15" style="38" bestFit="1" customWidth="1"/>
    <col min="8" max="8" width="16.42578125" style="38" customWidth="1"/>
    <col min="9" max="9" width="18" style="38" customWidth="1"/>
    <col min="10" max="10" width="16.5703125" style="38" customWidth="1"/>
    <col min="11" max="11" width="15.42578125" style="38" customWidth="1"/>
    <col min="12" max="12" width="11.42578125" style="38"/>
    <col min="13" max="13" width="16.42578125" style="38" customWidth="1"/>
    <col min="14" max="16384" width="11.42578125" style="38"/>
  </cols>
  <sheetData>
    <row r="1" spans="2:14" ht="18" x14ac:dyDescent="0.25">
      <c r="B1" s="57" t="s">
        <v>10</v>
      </c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2:14" ht="18" x14ac:dyDescent="0.25">
      <c r="B2" s="57" t="s">
        <v>12</v>
      </c>
      <c r="C2" s="37"/>
      <c r="D2" s="37"/>
      <c r="E2" s="37"/>
      <c r="F2" s="37"/>
      <c r="G2" s="3"/>
      <c r="H2" s="3"/>
      <c r="I2" s="3"/>
      <c r="J2" s="3"/>
      <c r="K2" s="3"/>
      <c r="L2" s="3"/>
      <c r="M2" s="3"/>
    </row>
    <row r="3" spans="2:14" ht="18" x14ac:dyDescent="0.25">
      <c r="B3" s="57" t="s">
        <v>34</v>
      </c>
      <c r="C3" s="37"/>
      <c r="D3" s="37"/>
      <c r="E3" s="37"/>
      <c r="F3" s="37"/>
      <c r="G3" s="3"/>
      <c r="H3" s="3"/>
      <c r="I3" s="3"/>
      <c r="J3" s="3"/>
      <c r="K3" s="3"/>
      <c r="L3" s="3"/>
      <c r="M3" s="3"/>
    </row>
    <row r="4" spans="2:14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x14ac:dyDescent="0.2">
      <c r="B5" s="4" t="s">
        <v>0</v>
      </c>
      <c r="C5" s="4" t="s">
        <v>9</v>
      </c>
      <c r="D5" s="5" t="s">
        <v>1</v>
      </c>
      <c r="E5" s="6" t="s">
        <v>3</v>
      </c>
      <c r="F5" s="7" t="s">
        <v>4</v>
      </c>
      <c r="G5" s="5"/>
      <c r="H5" s="6" t="s">
        <v>6</v>
      </c>
      <c r="I5" s="7" t="s">
        <v>17</v>
      </c>
      <c r="J5" s="5" t="s">
        <v>17</v>
      </c>
      <c r="K5" s="6" t="s">
        <v>7</v>
      </c>
      <c r="L5" s="7" t="s">
        <v>20</v>
      </c>
      <c r="M5" s="8" t="s">
        <v>8</v>
      </c>
      <c r="N5" s="9" t="s">
        <v>20</v>
      </c>
    </row>
    <row r="6" spans="2:14" ht="13.5" thickBot="1" x14ac:dyDescent="0.25">
      <c r="B6" s="10"/>
      <c r="C6" s="10"/>
      <c r="D6" s="11" t="s">
        <v>2</v>
      </c>
      <c r="E6" s="10"/>
      <c r="F6" s="12"/>
      <c r="G6" s="11" t="s">
        <v>29</v>
      </c>
      <c r="H6" s="13" t="s">
        <v>1</v>
      </c>
      <c r="I6" s="14" t="s">
        <v>11</v>
      </c>
      <c r="J6" s="11" t="s">
        <v>25</v>
      </c>
      <c r="K6" s="13" t="s">
        <v>18</v>
      </c>
      <c r="L6" s="14"/>
      <c r="M6" s="15" t="s">
        <v>19</v>
      </c>
      <c r="N6" s="16"/>
    </row>
    <row r="7" spans="2:14" x14ac:dyDescent="0.2"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2:14" x14ac:dyDescent="0.2">
      <c r="B8" s="54">
        <v>2</v>
      </c>
      <c r="C8" s="20" t="s">
        <v>13</v>
      </c>
      <c r="D8" s="21">
        <f>SUM(D9:D20)</f>
        <v>1030155044</v>
      </c>
      <c r="E8" s="22">
        <f>E9+E10+E11+E12+E13</f>
        <v>0</v>
      </c>
      <c r="F8" s="22"/>
      <c r="G8" s="22"/>
      <c r="H8" s="22">
        <f>H9+H10+H11+H12+H13</f>
        <v>1030155044</v>
      </c>
      <c r="I8" s="22">
        <f>I9+I10+I11+I12+I13</f>
        <v>257538762</v>
      </c>
      <c r="J8" s="22">
        <f>J9+J10+J11+J12+J13</f>
        <v>85846254</v>
      </c>
      <c r="K8" s="22">
        <f>K9+K10+K11+K12+K13</f>
        <v>343385016</v>
      </c>
      <c r="L8" s="23">
        <f t="shared" ref="L8:L9" si="0">K8/H8</f>
        <v>0.33333333462763687</v>
      </c>
      <c r="M8" s="24">
        <f>+H8-K8</f>
        <v>686770028</v>
      </c>
      <c r="N8" s="25">
        <f t="shared" ref="N8:N9" si="1">M8/H8</f>
        <v>0.66666666537236308</v>
      </c>
    </row>
    <row r="9" spans="2:14" x14ac:dyDescent="0.2">
      <c r="B9" s="55">
        <v>21</v>
      </c>
      <c r="C9" s="40" t="s">
        <v>14</v>
      </c>
      <c r="D9" s="26">
        <v>1030155044</v>
      </c>
      <c r="E9" s="28"/>
      <c r="F9" s="28"/>
      <c r="G9" s="28"/>
      <c r="H9" s="28">
        <f>D9+E9+F9-G9</f>
        <v>1030155044</v>
      </c>
      <c r="I9" s="27">
        <f>'MARZO 2017'!K9</f>
        <v>257538762</v>
      </c>
      <c r="J9" s="52">
        <v>85846254</v>
      </c>
      <c r="K9" s="28">
        <f>I9+J9</f>
        <v>343385016</v>
      </c>
      <c r="L9" s="23">
        <f t="shared" si="0"/>
        <v>0.33333333462763687</v>
      </c>
      <c r="M9" s="29">
        <f>H9-K9</f>
        <v>686770028</v>
      </c>
      <c r="N9" s="25">
        <f t="shared" si="1"/>
        <v>0.66666666537236308</v>
      </c>
    </row>
    <row r="10" spans="2:14" x14ac:dyDescent="0.2">
      <c r="B10" s="55">
        <v>22</v>
      </c>
      <c r="C10" s="40" t="s">
        <v>28</v>
      </c>
      <c r="D10" s="26"/>
      <c r="E10" s="28"/>
      <c r="F10" s="28"/>
      <c r="G10" s="28"/>
      <c r="H10" s="28">
        <f>E10+D10</f>
        <v>0</v>
      </c>
      <c r="I10" s="27"/>
      <c r="J10" s="27"/>
      <c r="K10" s="28">
        <f>I10+J10</f>
        <v>0</v>
      </c>
      <c r="L10" s="23"/>
      <c r="M10" s="29">
        <f>H10-K10</f>
        <v>0</v>
      </c>
      <c r="N10" s="25"/>
    </row>
    <row r="11" spans="2:14" x14ac:dyDescent="0.2">
      <c r="B11" s="55">
        <v>23</v>
      </c>
      <c r="C11" s="40" t="s">
        <v>16</v>
      </c>
      <c r="D11" s="26"/>
      <c r="E11" s="28"/>
      <c r="F11" s="28"/>
      <c r="G11" s="28"/>
      <c r="H11" s="28">
        <f>E11+D11</f>
        <v>0</v>
      </c>
      <c r="I11" s="27"/>
      <c r="J11" s="27"/>
      <c r="K11" s="28">
        <f>I11+J11</f>
        <v>0</v>
      </c>
      <c r="L11" s="23"/>
      <c r="M11" s="29">
        <f>H11-K11</f>
        <v>0</v>
      </c>
      <c r="N11" s="25"/>
    </row>
    <row r="12" spans="2:14" x14ac:dyDescent="0.2">
      <c r="B12" s="55">
        <v>24</v>
      </c>
      <c r="C12" s="40" t="s">
        <v>22</v>
      </c>
      <c r="D12" s="26"/>
      <c r="E12" s="28"/>
      <c r="F12" s="28"/>
      <c r="G12" s="28"/>
      <c r="H12" s="28">
        <f>E12+D12</f>
        <v>0</v>
      </c>
      <c r="I12" s="27"/>
      <c r="J12" s="27"/>
      <c r="K12" s="28">
        <f>I12+J12</f>
        <v>0</v>
      </c>
      <c r="L12" s="23"/>
      <c r="M12" s="29">
        <f>H12-K12</f>
        <v>0</v>
      </c>
      <c r="N12" s="25"/>
    </row>
    <row r="13" spans="2:14" x14ac:dyDescent="0.2">
      <c r="B13" s="55">
        <v>25</v>
      </c>
      <c r="C13" s="40" t="s">
        <v>23</v>
      </c>
      <c r="D13" s="26"/>
      <c r="E13" s="28"/>
      <c r="F13" s="30"/>
      <c r="G13" s="30"/>
      <c r="H13" s="28">
        <f>E13+D13</f>
        <v>0</v>
      </c>
      <c r="I13" s="27"/>
      <c r="J13" s="27"/>
      <c r="K13" s="28">
        <f>I13+J13</f>
        <v>0</v>
      </c>
      <c r="L13" s="23"/>
      <c r="M13" s="29">
        <f>H13-K13</f>
        <v>0</v>
      </c>
      <c r="N13" s="25"/>
    </row>
    <row r="14" spans="2:14" ht="13.5" thickBot="1" x14ac:dyDescent="0.25">
      <c r="B14" s="56"/>
      <c r="C14" s="42"/>
      <c r="D14" s="43"/>
      <c r="E14" s="31"/>
      <c r="F14" s="31"/>
      <c r="G14" s="31"/>
      <c r="H14" s="31"/>
      <c r="I14" s="31"/>
      <c r="J14" s="31"/>
      <c r="K14" s="31"/>
      <c r="L14" s="31"/>
      <c r="M14" s="32"/>
      <c r="N14" s="33"/>
    </row>
    <row r="15" spans="2:14" x14ac:dyDescent="0.2">
      <c r="B15" s="44"/>
      <c r="C15" s="45"/>
      <c r="D15" s="34"/>
      <c r="E15" s="34"/>
      <c r="F15" s="34"/>
      <c r="G15" s="34"/>
      <c r="H15" s="34" t="s">
        <v>46</v>
      </c>
      <c r="I15" s="34"/>
      <c r="J15" s="34"/>
      <c r="K15" s="34"/>
      <c r="L15" s="34"/>
      <c r="M15" s="34"/>
    </row>
    <row r="16" spans="2:14" x14ac:dyDescent="0.2">
      <c r="B16" s="44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4" x14ac:dyDescent="0.2">
      <c r="B17" s="44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4" x14ac:dyDescent="0.2">
      <c r="B18" s="44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4" x14ac:dyDescent="0.2">
      <c r="B19" s="46"/>
      <c r="C19" s="46"/>
      <c r="D19" s="34"/>
      <c r="E19" s="48"/>
      <c r="F19" s="48"/>
      <c r="G19" s="48"/>
      <c r="H19" s="48" t="s">
        <v>37</v>
      </c>
      <c r="I19" s="48"/>
      <c r="J19" s="48"/>
      <c r="K19" s="48"/>
      <c r="L19" s="48"/>
      <c r="M19" s="48"/>
      <c r="N19" s="49"/>
    </row>
    <row r="20" spans="2:14" x14ac:dyDescent="0.2">
      <c r="B20" s="46" t="s">
        <v>21</v>
      </c>
      <c r="D20" s="48" t="s">
        <v>24</v>
      </c>
      <c r="E20" s="34"/>
      <c r="F20" s="34"/>
      <c r="G20" s="34"/>
      <c r="H20" s="34"/>
      <c r="I20" s="34"/>
      <c r="J20" s="34"/>
      <c r="K20" s="35"/>
      <c r="L20" s="35"/>
      <c r="M20" s="35"/>
    </row>
    <row r="21" spans="2:14" x14ac:dyDescent="0.2">
      <c r="B21" s="46"/>
      <c r="C21" s="36"/>
      <c r="D21" s="47" t="s">
        <v>32</v>
      </c>
      <c r="E21" s="48"/>
      <c r="F21" s="48"/>
      <c r="G21" s="48"/>
      <c r="H21" s="48"/>
      <c r="I21" s="34"/>
      <c r="J21" s="34"/>
      <c r="K21" s="34"/>
      <c r="L21" s="34"/>
      <c r="M21" s="34"/>
    </row>
    <row r="22" spans="2:14" x14ac:dyDescent="0.2">
      <c r="D22" s="38" t="s">
        <v>35</v>
      </c>
    </row>
    <row r="27" spans="2:14" x14ac:dyDescent="0.2">
      <c r="G27" s="51"/>
    </row>
  </sheetData>
  <printOptions horizontalCentered="1"/>
  <pageMargins left="0.48" right="0.43307086614173229" top="1.5748031496062993" bottom="0.78740157480314965" header="0" footer="0"/>
  <pageSetup paperSize="14"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showGridLines="0" topLeftCell="A3" zoomScale="82" zoomScaleNormal="82" workbookViewId="0">
      <selection activeCell="H55" sqref="H55:H56"/>
    </sheetView>
  </sheetViews>
  <sheetFormatPr baseColWidth="10" defaultRowHeight="12.75" x14ac:dyDescent="0.2"/>
  <cols>
    <col min="1" max="1" width="11.42578125" style="38"/>
    <col min="2" max="2" width="7.42578125" style="38" customWidth="1"/>
    <col min="3" max="3" width="32" style="38" customWidth="1"/>
    <col min="4" max="4" width="19.140625" style="38" customWidth="1"/>
    <col min="5" max="5" width="15.140625" style="38" customWidth="1"/>
    <col min="6" max="6" width="12.140625" style="38" customWidth="1"/>
    <col min="7" max="7" width="15" style="38" bestFit="1" customWidth="1"/>
    <col min="8" max="8" width="16.42578125" style="38" customWidth="1"/>
    <col min="9" max="9" width="18" style="38" customWidth="1"/>
    <col min="10" max="10" width="16.5703125" style="38" customWidth="1"/>
    <col min="11" max="11" width="15.42578125" style="38" customWidth="1"/>
    <col min="12" max="12" width="11.42578125" style="38"/>
    <col min="13" max="13" width="16.42578125" style="38" customWidth="1"/>
    <col min="14" max="16384" width="11.42578125" style="38"/>
  </cols>
  <sheetData>
    <row r="1" spans="2:14" ht="18" x14ac:dyDescent="0.25">
      <c r="B1" s="57" t="s">
        <v>10</v>
      </c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2:14" ht="18" x14ac:dyDescent="0.25">
      <c r="B2" s="57" t="s">
        <v>12</v>
      </c>
      <c r="C2" s="37"/>
      <c r="D2" s="37"/>
      <c r="E2" s="37"/>
      <c r="F2" s="37"/>
      <c r="G2" s="3"/>
      <c r="H2" s="3"/>
      <c r="I2" s="3"/>
      <c r="J2" s="3"/>
      <c r="K2" s="3"/>
      <c r="L2" s="3"/>
      <c r="M2" s="3"/>
    </row>
    <row r="3" spans="2:14" ht="18" x14ac:dyDescent="0.25">
      <c r="B3" s="57" t="s">
        <v>33</v>
      </c>
      <c r="C3" s="37"/>
      <c r="D3" s="37"/>
      <c r="E3" s="37"/>
      <c r="F3" s="37"/>
      <c r="G3" s="3"/>
      <c r="H3" s="3"/>
      <c r="I3" s="3"/>
      <c r="J3" s="3"/>
      <c r="K3" s="3"/>
      <c r="L3" s="3"/>
      <c r="M3" s="3"/>
    </row>
    <row r="4" spans="2:14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x14ac:dyDescent="0.2">
      <c r="B5" s="4" t="s">
        <v>0</v>
      </c>
      <c r="C5" s="4" t="s">
        <v>9</v>
      </c>
      <c r="D5" s="5" t="s">
        <v>1</v>
      </c>
      <c r="E5" s="6" t="s">
        <v>3</v>
      </c>
      <c r="F5" s="7" t="s">
        <v>4</v>
      </c>
      <c r="G5" s="5"/>
      <c r="H5" s="6" t="s">
        <v>6</v>
      </c>
      <c r="I5" s="7" t="s">
        <v>17</v>
      </c>
      <c r="J5" s="5" t="s">
        <v>17</v>
      </c>
      <c r="K5" s="6" t="s">
        <v>7</v>
      </c>
      <c r="L5" s="7" t="s">
        <v>20</v>
      </c>
      <c r="M5" s="8" t="s">
        <v>8</v>
      </c>
      <c r="N5" s="9" t="s">
        <v>20</v>
      </c>
    </row>
    <row r="6" spans="2:14" ht="13.5" thickBot="1" x14ac:dyDescent="0.25">
      <c r="B6" s="10"/>
      <c r="C6" s="10"/>
      <c r="D6" s="11" t="s">
        <v>2</v>
      </c>
      <c r="E6" s="10"/>
      <c r="F6" s="12"/>
      <c r="G6" s="11" t="s">
        <v>29</v>
      </c>
      <c r="H6" s="13" t="s">
        <v>1</v>
      </c>
      <c r="I6" s="14" t="s">
        <v>11</v>
      </c>
      <c r="J6" s="11" t="s">
        <v>25</v>
      </c>
      <c r="K6" s="13" t="s">
        <v>18</v>
      </c>
      <c r="L6" s="14"/>
      <c r="M6" s="15" t="s">
        <v>19</v>
      </c>
      <c r="N6" s="16"/>
    </row>
    <row r="7" spans="2:14" x14ac:dyDescent="0.2"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2:14" x14ac:dyDescent="0.2">
      <c r="B8" s="54">
        <v>2</v>
      </c>
      <c r="C8" s="20" t="s">
        <v>13</v>
      </c>
      <c r="D8" s="21">
        <f>SUM(D9:D20)</f>
        <v>1030155044</v>
      </c>
      <c r="E8" s="22">
        <f>E9+E10+E11+E12+E13</f>
        <v>0</v>
      </c>
      <c r="F8" s="22"/>
      <c r="G8" s="22"/>
      <c r="H8" s="22">
        <f>H9+H10+H11+H12+H13</f>
        <v>1030155044</v>
      </c>
      <c r="I8" s="22">
        <f>I9+I10+I11+I12+I13</f>
        <v>171692508</v>
      </c>
      <c r="J8" s="22">
        <f>J9+J10+J11+J12+J13</f>
        <v>85846254</v>
      </c>
      <c r="K8" s="22">
        <f>K9+K10+K11+K12+K13</f>
        <v>257538762</v>
      </c>
      <c r="L8" s="23">
        <f t="shared" ref="L8:L9" si="0">K8/H8</f>
        <v>0.25000000097072766</v>
      </c>
      <c r="M8" s="24">
        <f>+H8-K8</f>
        <v>772616282</v>
      </c>
      <c r="N8" s="25">
        <f t="shared" ref="N8:N9" si="1">M8/H8</f>
        <v>0.74999999902927239</v>
      </c>
    </row>
    <row r="9" spans="2:14" x14ac:dyDescent="0.2">
      <c r="B9" s="55">
        <v>21</v>
      </c>
      <c r="C9" s="40" t="s">
        <v>14</v>
      </c>
      <c r="D9" s="26">
        <v>1030155044</v>
      </c>
      <c r="E9" s="28"/>
      <c r="F9" s="28"/>
      <c r="G9" s="28"/>
      <c r="H9" s="28">
        <f>D9+E9+F9-G9</f>
        <v>1030155044</v>
      </c>
      <c r="I9" s="27">
        <f>'FEBRERO 2017'!K9</f>
        <v>171692508</v>
      </c>
      <c r="J9" s="52">
        <v>85846254</v>
      </c>
      <c r="K9" s="28">
        <f>I9+J9</f>
        <v>257538762</v>
      </c>
      <c r="L9" s="23">
        <f t="shared" si="0"/>
        <v>0.25000000097072766</v>
      </c>
      <c r="M9" s="29">
        <f>H9-K9</f>
        <v>772616282</v>
      </c>
      <c r="N9" s="25">
        <f t="shared" si="1"/>
        <v>0.74999999902927239</v>
      </c>
    </row>
    <row r="10" spans="2:14" x14ac:dyDescent="0.2">
      <c r="B10" s="55">
        <v>22</v>
      </c>
      <c r="C10" s="40" t="s">
        <v>28</v>
      </c>
      <c r="D10" s="26"/>
      <c r="E10" s="28"/>
      <c r="F10" s="28"/>
      <c r="G10" s="28"/>
      <c r="H10" s="28">
        <f>E10+D10</f>
        <v>0</v>
      </c>
      <c r="I10" s="27"/>
      <c r="J10" s="27"/>
      <c r="K10" s="28">
        <f>I10+J10</f>
        <v>0</v>
      </c>
      <c r="L10" s="23"/>
      <c r="M10" s="29">
        <f>H10-K10</f>
        <v>0</v>
      </c>
      <c r="N10" s="25"/>
    </row>
    <row r="11" spans="2:14" x14ac:dyDescent="0.2">
      <c r="B11" s="55">
        <v>23</v>
      </c>
      <c r="C11" s="40" t="s">
        <v>16</v>
      </c>
      <c r="D11" s="26"/>
      <c r="E11" s="28"/>
      <c r="F11" s="28"/>
      <c r="G11" s="28"/>
      <c r="H11" s="28">
        <f>E11+D11</f>
        <v>0</v>
      </c>
      <c r="I11" s="27"/>
      <c r="J11" s="27"/>
      <c r="K11" s="28">
        <f>I11+J11</f>
        <v>0</v>
      </c>
      <c r="L11" s="23"/>
      <c r="M11" s="29">
        <f>H11-K11</f>
        <v>0</v>
      </c>
      <c r="N11" s="25"/>
    </row>
    <row r="12" spans="2:14" x14ac:dyDescent="0.2">
      <c r="B12" s="55">
        <v>24</v>
      </c>
      <c r="C12" s="40" t="s">
        <v>22</v>
      </c>
      <c r="D12" s="26"/>
      <c r="E12" s="28"/>
      <c r="F12" s="28"/>
      <c r="G12" s="28"/>
      <c r="H12" s="28">
        <f>E12+D12</f>
        <v>0</v>
      </c>
      <c r="I12" s="27"/>
      <c r="J12" s="27"/>
      <c r="K12" s="28">
        <f>I12+J12</f>
        <v>0</v>
      </c>
      <c r="L12" s="23"/>
      <c r="M12" s="29">
        <f>H12-K12</f>
        <v>0</v>
      </c>
      <c r="N12" s="25"/>
    </row>
    <row r="13" spans="2:14" x14ac:dyDescent="0.2">
      <c r="B13" s="55">
        <v>25</v>
      </c>
      <c r="C13" s="40" t="s">
        <v>23</v>
      </c>
      <c r="D13" s="26"/>
      <c r="E13" s="28"/>
      <c r="F13" s="30"/>
      <c r="G13" s="30"/>
      <c r="H13" s="28">
        <f>E13+D13</f>
        <v>0</v>
      </c>
      <c r="I13" s="27"/>
      <c r="J13" s="27"/>
      <c r="K13" s="28">
        <f>I13+J13</f>
        <v>0</v>
      </c>
      <c r="L13" s="23"/>
      <c r="M13" s="29">
        <f>H13-K13</f>
        <v>0</v>
      </c>
      <c r="N13" s="25"/>
    </row>
    <row r="14" spans="2:14" ht="13.5" thickBot="1" x14ac:dyDescent="0.25">
      <c r="B14" s="56"/>
      <c r="C14" s="42"/>
      <c r="D14" s="43"/>
      <c r="E14" s="31"/>
      <c r="F14" s="31"/>
      <c r="G14" s="31"/>
      <c r="H14" s="31"/>
      <c r="I14" s="31"/>
      <c r="J14" s="31"/>
      <c r="K14" s="31"/>
      <c r="L14" s="31"/>
      <c r="M14" s="32"/>
      <c r="N14" s="33"/>
    </row>
    <row r="15" spans="2:14" x14ac:dyDescent="0.2">
      <c r="B15" s="44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4" x14ac:dyDescent="0.2">
      <c r="B16" s="44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4" x14ac:dyDescent="0.2">
      <c r="B17" s="44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4" x14ac:dyDescent="0.2">
      <c r="B18" s="44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4" x14ac:dyDescent="0.2">
      <c r="B19" s="46"/>
      <c r="C19" s="46"/>
      <c r="D19" s="34"/>
      <c r="E19" s="48"/>
      <c r="F19" s="48"/>
      <c r="G19" s="48"/>
      <c r="H19" s="48"/>
      <c r="I19" s="48"/>
      <c r="J19" s="48"/>
      <c r="K19" s="48"/>
      <c r="L19" s="48"/>
      <c r="M19" s="48"/>
      <c r="N19" s="49"/>
    </row>
    <row r="20" spans="2:14" x14ac:dyDescent="0.2">
      <c r="B20" s="46" t="s">
        <v>21</v>
      </c>
      <c r="D20" s="48" t="s">
        <v>24</v>
      </c>
      <c r="E20" s="34"/>
      <c r="F20" s="34"/>
      <c r="G20" s="34"/>
      <c r="H20" s="34"/>
      <c r="I20" s="34"/>
      <c r="J20" s="34"/>
      <c r="K20" s="35"/>
      <c r="L20" s="35"/>
      <c r="M20" s="35"/>
    </row>
    <row r="21" spans="2:14" x14ac:dyDescent="0.2">
      <c r="B21" s="46"/>
      <c r="C21" s="36"/>
      <c r="D21" s="47" t="s">
        <v>32</v>
      </c>
      <c r="E21" s="48"/>
      <c r="F21" s="48"/>
      <c r="G21" s="48"/>
      <c r="H21" s="48"/>
      <c r="I21" s="34"/>
      <c r="J21" s="34"/>
      <c r="K21" s="34"/>
      <c r="L21" s="34"/>
      <c r="M21" s="34"/>
    </row>
    <row r="22" spans="2:14" x14ac:dyDescent="0.2">
      <c r="D22" s="38" t="s">
        <v>35</v>
      </c>
    </row>
    <row r="27" spans="2:14" x14ac:dyDescent="0.2">
      <c r="G27" s="51"/>
    </row>
  </sheetData>
  <printOptions horizontalCentered="1"/>
  <pageMargins left="0.48" right="0.43307086614173229" top="1.5748031496062993" bottom="0.78740157480314965" header="0" footer="0"/>
  <pageSetup paperSize="14" scale="7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showGridLines="0" zoomScale="82" zoomScaleNormal="82" workbookViewId="0">
      <selection activeCell="B1" sqref="B1"/>
    </sheetView>
  </sheetViews>
  <sheetFormatPr baseColWidth="10" defaultRowHeight="12.75" x14ac:dyDescent="0.2"/>
  <cols>
    <col min="1" max="1" width="11.42578125" style="38"/>
    <col min="2" max="2" width="7.42578125" style="38" customWidth="1"/>
    <col min="3" max="3" width="32" style="38" customWidth="1"/>
    <col min="4" max="4" width="19.140625" style="38" customWidth="1"/>
    <col min="5" max="5" width="15.140625" style="38" customWidth="1"/>
    <col min="6" max="6" width="12.140625" style="38" customWidth="1"/>
    <col min="7" max="7" width="15" style="38" bestFit="1" customWidth="1"/>
    <col min="8" max="8" width="16.42578125" style="38" customWidth="1"/>
    <col min="9" max="9" width="18" style="38" customWidth="1"/>
    <col min="10" max="10" width="16.5703125" style="38" customWidth="1"/>
    <col min="11" max="11" width="15.42578125" style="38" customWidth="1"/>
    <col min="12" max="12" width="11.42578125" style="38"/>
    <col min="13" max="13" width="16.42578125" style="38" customWidth="1"/>
    <col min="14" max="16384" width="11.42578125" style="38"/>
  </cols>
  <sheetData>
    <row r="1" spans="2:14" ht="18" x14ac:dyDescent="0.25">
      <c r="B1" s="57" t="s">
        <v>10</v>
      </c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2:14" ht="18" x14ac:dyDescent="0.25">
      <c r="B2" s="57" t="s">
        <v>12</v>
      </c>
      <c r="C2" s="37"/>
      <c r="D2" s="37"/>
      <c r="E2" s="37"/>
      <c r="F2" s="37"/>
      <c r="G2" s="3"/>
      <c r="H2" s="3"/>
      <c r="I2" s="3"/>
      <c r="J2" s="3"/>
      <c r="K2" s="3"/>
      <c r="L2" s="3"/>
      <c r="M2" s="3"/>
    </row>
    <row r="3" spans="2:14" ht="18" x14ac:dyDescent="0.25">
      <c r="B3" s="57" t="s">
        <v>31</v>
      </c>
      <c r="C3" s="37"/>
      <c r="D3" s="37"/>
      <c r="E3" s="37"/>
      <c r="F3" s="37"/>
      <c r="G3" s="3"/>
      <c r="H3" s="3"/>
      <c r="I3" s="3"/>
      <c r="J3" s="3"/>
      <c r="K3" s="3"/>
      <c r="L3" s="3"/>
      <c r="M3" s="3"/>
    </row>
    <row r="4" spans="2:14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x14ac:dyDescent="0.2">
      <c r="B5" s="4" t="s">
        <v>0</v>
      </c>
      <c r="C5" s="4" t="s">
        <v>9</v>
      </c>
      <c r="D5" s="5" t="s">
        <v>1</v>
      </c>
      <c r="E5" s="6" t="s">
        <v>3</v>
      </c>
      <c r="F5" s="7" t="s">
        <v>4</v>
      </c>
      <c r="G5" s="5"/>
      <c r="H5" s="6" t="s">
        <v>6</v>
      </c>
      <c r="I5" s="7" t="s">
        <v>17</v>
      </c>
      <c r="J5" s="5" t="s">
        <v>17</v>
      </c>
      <c r="K5" s="6" t="s">
        <v>7</v>
      </c>
      <c r="L5" s="7" t="s">
        <v>20</v>
      </c>
      <c r="M5" s="8" t="s">
        <v>8</v>
      </c>
      <c r="N5" s="9" t="s">
        <v>20</v>
      </c>
    </row>
    <row r="6" spans="2:14" ht="13.5" thickBot="1" x14ac:dyDescent="0.25">
      <c r="B6" s="10"/>
      <c r="C6" s="10"/>
      <c r="D6" s="11" t="s">
        <v>2</v>
      </c>
      <c r="E6" s="10"/>
      <c r="F6" s="12"/>
      <c r="G6" s="11" t="s">
        <v>29</v>
      </c>
      <c r="H6" s="13" t="s">
        <v>1</v>
      </c>
      <c r="I6" s="14" t="s">
        <v>11</v>
      </c>
      <c r="J6" s="11" t="s">
        <v>25</v>
      </c>
      <c r="K6" s="13" t="s">
        <v>18</v>
      </c>
      <c r="L6" s="14"/>
      <c r="M6" s="15" t="s">
        <v>19</v>
      </c>
      <c r="N6" s="16"/>
    </row>
    <row r="7" spans="2:14" x14ac:dyDescent="0.2"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2:14" x14ac:dyDescent="0.2">
      <c r="B8" s="54">
        <v>2</v>
      </c>
      <c r="C8" s="20" t="s">
        <v>13</v>
      </c>
      <c r="D8" s="21">
        <f>SUM(D9:D20)</f>
        <v>1030155044</v>
      </c>
      <c r="E8" s="22">
        <f>E9+E10+E11+E12+E13</f>
        <v>0</v>
      </c>
      <c r="F8" s="22"/>
      <c r="G8" s="22"/>
      <c r="H8" s="22">
        <f>H9+H10+H11+H12+H13</f>
        <v>1030155044</v>
      </c>
      <c r="I8" s="22">
        <f>I9+I10+I11+I12+I13</f>
        <v>85846254</v>
      </c>
      <c r="J8" s="22">
        <f>J9+J10+J11+J12+J13</f>
        <v>85846254</v>
      </c>
      <c r="K8" s="22">
        <f>K9+K10+K11+K12+K13</f>
        <v>171692508</v>
      </c>
      <c r="L8" s="23">
        <f t="shared" ref="L8:L9" si="0">K8/H8</f>
        <v>0.16666666731381843</v>
      </c>
      <c r="M8" s="24">
        <f>+H8-K8</f>
        <v>858462536</v>
      </c>
      <c r="N8" s="25">
        <f t="shared" ref="N8:N9" si="1">M8/H8</f>
        <v>0.83333333268618159</v>
      </c>
    </row>
    <row r="9" spans="2:14" x14ac:dyDescent="0.2">
      <c r="B9" s="55">
        <v>21</v>
      </c>
      <c r="C9" s="40" t="s">
        <v>14</v>
      </c>
      <c r="D9" s="26">
        <v>1030155044</v>
      </c>
      <c r="E9" s="28"/>
      <c r="F9" s="28"/>
      <c r="G9" s="28"/>
      <c r="H9" s="28">
        <f>D9+E9+F9-G9</f>
        <v>1030155044</v>
      </c>
      <c r="I9" s="27">
        <f>'ENERO DE 2017'!K9</f>
        <v>85846254</v>
      </c>
      <c r="J9" s="52">
        <v>85846254</v>
      </c>
      <c r="K9" s="28">
        <f>I9+J9</f>
        <v>171692508</v>
      </c>
      <c r="L9" s="23">
        <f t="shared" si="0"/>
        <v>0.16666666731381843</v>
      </c>
      <c r="M9" s="29">
        <f>H9-K9</f>
        <v>858462536</v>
      </c>
      <c r="N9" s="25">
        <f t="shared" si="1"/>
        <v>0.83333333268618159</v>
      </c>
    </row>
    <row r="10" spans="2:14" x14ac:dyDescent="0.2">
      <c r="B10" s="55">
        <v>22</v>
      </c>
      <c r="C10" s="40" t="s">
        <v>28</v>
      </c>
      <c r="D10" s="26"/>
      <c r="E10" s="28"/>
      <c r="F10" s="28"/>
      <c r="G10" s="28"/>
      <c r="H10" s="28">
        <f>E10+D10</f>
        <v>0</v>
      </c>
      <c r="I10" s="27"/>
      <c r="J10" s="27"/>
      <c r="K10" s="28">
        <f>I10+J10</f>
        <v>0</v>
      </c>
      <c r="L10" s="23"/>
      <c r="M10" s="29">
        <f>H10-K10</f>
        <v>0</v>
      </c>
      <c r="N10" s="25"/>
    </row>
    <row r="11" spans="2:14" x14ac:dyDescent="0.2">
      <c r="B11" s="55">
        <v>23</v>
      </c>
      <c r="C11" s="40" t="s">
        <v>16</v>
      </c>
      <c r="D11" s="26"/>
      <c r="E11" s="28"/>
      <c r="F11" s="28"/>
      <c r="G11" s="28"/>
      <c r="H11" s="28">
        <f>E11+D11</f>
        <v>0</v>
      </c>
      <c r="I11" s="27"/>
      <c r="J11" s="27"/>
      <c r="K11" s="28">
        <f>I11+J11</f>
        <v>0</v>
      </c>
      <c r="L11" s="23"/>
      <c r="M11" s="29">
        <f>H11-K11</f>
        <v>0</v>
      </c>
      <c r="N11" s="25"/>
    </row>
    <row r="12" spans="2:14" x14ac:dyDescent="0.2">
      <c r="B12" s="55">
        <v>24</v>
      </c>
      <c r="C12" s="40" t="s">
        <v>22</v>
      </c>
      <c r="D12" s="26"/>
      <c r="E12" s="28"/>
      <c r="F12" s="28"/>
      <c r="G12" s="28"/>
      <c r="H12" s="28">
        <f>E12+D12</f>
        <v>0</v>
      </c>
      <c r="I12" s="27"/>
      <c r="J12" s="27"/>
      <c r="K12" s="28">
        <f>I12+J12</f>
        <v>0</v>
      </c>
      <c r="L12" s="23"/>
      <c r="M12" s="29">
        <f>H12-K12</f>
        <v>0</v>
      </c>
      <c r="N12" s="25"/>
    </row>
    <row r="13" spans="2:14" x14ac:dyDescent="0.2">
      <c r="B13" s="55">
        <v>25</v>
      </c>
      <c r="C13" s="40" t="s">
        <v>23</v>
      </c>
      <c r="D13" s="26"/>
      <c r="E13" s="28"/>
      <c r="F13" s="30"/>
      <c r="G13" s="30"/>
      <c r="H13" s="28">
        <f>E13+D13</f>
        <v>0</v>
      </c>
      <c r="I13" s="27"/>
      <c r="J13" s="27"/>
      <c r="K13" s="28">
        <f>I13+J13</f>
        <v>0</v>
      </c>
      <c r="L13" s="23"/>
      <c r="M13" s="29">
        <f>H13-K13</f>
        <v>0</v>
      </c>
      <c r="N13" s="25"/>
    </row>
    <row r="14" spans="2:14" ht="13.5" thickBot="1" x14ac:dyDescent="0.25">
      <c r="B14" s="56"/>
      <c r="C14" s="42"/>
      <c r="D14" s="43"/>
      <c r="E14" s="31"/>
      <c r="F14" s="31"/>
      <c r="G14" s="31"/>
      <c r="H14" s="31"/>
      <c r="I14" s="31"/>
      <c r="J14" s="31"/>
      <c r="K14" s="31"/>
      <c r="L14" s="31"/>
      <c r="M14" s="32"/>
      <c r="N14" s="33"/>
    </row>
    <row r="15" spans="2:14" x14ac:dyDescent="0.2">
      <c r="B15" s="44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4" x14ac:dyDescent="0.2">
      <c r="B16" s="44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4" x14ac:dyDescent="0.2">
      <c r="B17" s="44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4" x14ac:dyDescent="0.2">
      <c r="B18" s="44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4" x14ac:dyDescent="0.2">
      <c r="B19" s="46"/>
      <c r="C19" s="46"/>
      <c r="D19" s="34"/>
      <c r="E19" s="48"/>
      <c r="F19" s="48"/>
      <c r="G19" s="48"/>
      <c r="H19" s="48"/>
      <c r="I19" s="48"/>
      <c r="J19" s="48"/>
      <c r="K19" s="48"/>
      <c r="L19" s="48"/>
      <c r="M19" s="48"/>
      <c r="N19" s="49"/>
    </row>
    <row r="20" spans="2:14" x14ac:dyDescent="0.2">
      <c r="B20" s="46" t="s">
        <v>21</v>
      </c>
      <c r="D20" s="48" t="s">
        <v>24</v>
      </c>
      <c r="E20" s="34"/>
      <c r="F20" s="34"/>
      <c r="G20" s="34"/>
      <c r="H20" s="34"/>
      <c r="I20" s="34"/>
      <c r="J20" s="34"/>
      <c r="K20" s="35"/>
      <c r="L20" s="35"/>
      <c r="M20" s="35"/>
    </row>
    <row r="21" spans="2:14" x14ac:dyDescent="0.2">
      <c r="B21" s="46"/>
      <c r="C21" s="36"/>
      <c r="D21" s="47" t="s">
        <v>26</v>
      </c>
      <c r="E21" s="48"/>
      <c r="F21" s="48"/>
      <c r="G21" s="48"/>
      <c r="H21" s="48"/>
      <c r="I21" s="34"/>
      <c r="J21" s="34"/>
      <c r="K21" s="34"/>
      <c r="L21" s="34"/>
      <c r="M21" s="34"/>
    </row>
    <row r="22" spans="2:14" x14ac:dyDescent="0.2">
      <c r="D22" s="38" t="s">
        <v>36</v>
      </c>
    </row>
    <row r="27" spans="2:14" x14ac:dyDescent="0.2">
      <c r="G27" s="51"/>
    </row>
  </sheetData>
  <printOptions horizontalCentered="1"/>
  <pageMargins left="0.48" right="0.43307086614173229" top="1.5748031496062993" bottom="0.78740157480314965" header="0" footer="0"/>
  <pageSetup paperSize="14" scale="7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showGridLines="0" zoomScale="82" zoomScaleNormal="82" workbookViewId="0">
      <selection activeCell="N14" sqref="N14"/>
    </sheetView>
  </sheetViews>
  <sheetFormatPr baseColWidth="10" defaultRowHeight="12.75" x14ac:dyDescent="0.2"/>
  <cols>
    <col min="1" max="1" width="11.42578125" style="38"/>
    <col min="2" max="2" width="7.42578125" style="38" customWidth="1"/>
    <col min="3" max="3" width="32" style="38" customWidth="1"/>
    <col min="4" max="4" width="19.140625" style="38" customWidth="1"/>
    <col min="5" max="5" width="15.140625" style="38" customWidth="1"/>
    <col min="6" max="6" width="12.140625" style="38" customWidth="1"/>
    <col min="7" max="7" width="15" style="38" bestFit="1" customWidth="1"/>
    <col min="8" max="8" width="16.42578125" style="38" customWidth="1"/>
    <col min="9" max="9" width="18" style="38" customWidth="1"/>
    <col min="10" max="10" width="16.5703125" style="38" customWidth="1"/>
    <col min="11" max="11" width="15.42578125" style="38" customWidth="1"/>
    <col min="12" max="12" width="11.42578125" style="38"/>
    <col min="13" max="13" width="16.42578125" style="38" customWidth="1"/>
    <col min="14" max="16384" width="11.42578125" style="38"/>
  </cols>
  <sheetData>
    <row r="1" spans="2:14" x14ac:dyDescent="0.2">
      <c r="B1" s="37" t="s">
        <v>10</v>
      </c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2:14" x14ac:dyDescent="0.2">
      <c r="B2" s="37" t="s">
        <v>12</v>
      </c>
      <c r="C2" s="37"/>
      <c r="D2" s="37"/>
      <c r="E2" s="37"/>
      <c r="F2" s="37"/>
      <c r="G2" s="3"/>
      <c r="H2" s="3"/>
      <c r="I2" s="3"/>
      <c r="J2" s="3"/>
      <c r="K2" s="3"/>
      <c r="L2" s="3"/>
      <c r="M2" s="3"/>
    </row>
    <row r="3" spans="2:14" x14ac:dyDescent="0.2">
      <c r="B3" s="37" t="s">
        <v>30</v>
      </c>
      <c r="C3" s="37"/>
      <c r="D3" s="37"/>
      <c r="E3" s="37"/>
      <c r="F3" s="37"/>
      <c r="G3" s="3"/>
      <c r="H3" s="3"/>
      <c r="I3" s="3"/>
      <c r="J3" s="3"/>
      <c r="K3" s="3"/>
      <c r="L3" s="3"/>
      <c r="M3" s="3"/>
    </row>
    <row r="4" spans="2:14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x14ac:dyDescent="0.2">
      <c r="B5" s="4" t="s">
        <v>0</v>
      </c>
      <c r="C5" s="4" t="s">
        <v>9</v>
      </c>
      <c r="D5" s="5" t="s">
        <v>1</v>
      </c>
      <c r="E5" s="6" t="s">
        <v>3</v>
      </c>
      <c r="F5" s="7" t="s">
        <v>4</v>
      </c>
      <c r="G5" s="5"/>
      <c r="H5" s="6" t="s">
        <v>6</v>
      </c>
      <c r="I5" s="7" t="s">
        <v>17</v>
      </c>
      <c r="J5" s="5" t="s">
        <v>17</v>
      </c>
      <c r="K5" s="6" t="s">
        <v>7</v>
      </c>
      <c r="L5" s="7" t="s">
        <v>20</v>
      </c>
      <c r="M5" s="8" t="s">
        <v>8</v>
      </c>
      <c r="N5" s="9" t="s">
        <v>20</v>
      </c>
    </row>
    <row r="6" spans="2:14" ht="13.5" thickBot="1" x14ac:dyDescent="0.25">
      <c r="B6" s="10"/>
      <c r="C6" s="10"/>
      <c r="D6" s="11" t="s">
        <v>2</v>
      </c>
      <c r="E6" s="10"/>
      <c r="F6" s="12"/>
      <c r="G6" s="11" t="s">
        <v>29</v>
      </c>
      <c r="H6" s="13" t="s">
        <v>1</v>
      </c>
      <c r="I6" s="14" t="s">
        <v>11</v>
      </c>
      <c r="J6" s="11" t="s">
        <v>25</v>
      </c>
      <c r="K6" s="13" t="s">
        <v>18</v>
      </c>
      <c r="L6" s="14"/>
      <c r="M6" s="15" t="s">
        <v>19</v>
      </c>
      <c r="N6" s="16"/>
    </row>
    <row r="7" spans="2:14" x14ac:dyDescent="0.2"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2:14" x14ac:dyDescent="0.2">
      <c r="B8" s="54">
        <v>2</v>
      </c>
      <c r="C8" s="20" t="s">
        <v>13</v>
      </c>
      <c r="D8" s="21">
        <f>SUM(D9:D20)</f>
        <v>1030155044</v>
      </c>
      <c r="E8" s="22">
        <f>E9+E10+E11+E12+E13</f>
        <v>0</v>
      </c>
      <c r="F8" s="22"/>
      <c r="G8" s="22"/>
      <c r="H8" s="22">
        <f>H9+H10+H11+H12+H13</f>
        <v>1030155044</v>
      </c>
      <c r="I8" s="22">
        <f>I9+I10+I11+I12+I13</f>
        <v>0</v>
      </c>
      <c r="J8" s="22">
        <f>J9+J10+J11+J12+J13</f>
        <v>85846254</v>
      </c>
      <c r="K8" s="22">
        <f>K9+K10+K11+K12+K13</f>
        <v>85846254</v>
      </c>
      <c r="L8" s="23">
        <f t="shared" ref="L8:L9" si="0">K8/H8</f>
        <v>8.3333333656909217E-2</v>
      </c>
      <c r="M8" s="24">
        <f>+H8-K8</f>
        <v>944308790</v>
      </c>
      <c r="N8" s="25">
        <f t="shared" ref="N8:N9" si="1">M8/H8</f>
        <v>0.9166666663430908</v>
      </c>
    </row>
    <row r="9" spans="2:14" x14ac:dyDescent="0.2">
      <c r="B9" s="55">
        <v>21</v>
      </c>
      <c r="C9" s="40" t="s">
        <v>14</v>
      </c>
      <c r="D9" s="26">
        <v>1030155044</v>
      </c>
      <c r="E9" s="28"/>
      <c r="F9" s="28"/>
      <c r="G9" s="28"/>
      <c r="H9" s="28">
        <f>D9+E9+F9-G9</f>
        <v>1030155044</v>
      </c>
      <c r="I9" s="27"/>
      <c r="J9" s="52">
        <v>85846254</v>
      </c>
      <c r="K9" s="28">
        <f>I9+J9</f>
        <v>85846254</v>
      </c>
      <c r="L9" s="23">
        <f t="shared" si="0"/>
        <v>8.3333333656909217E-2</v>
      </c>
      <c r="M9" s="29">
        <f>H9-K9</f>
        <v>944308790</v>
      </c>
      <c r="N9" s="25">
        <f t="shared" si="1"/>
        <v>0.9166666663430908</v>
      </c>
    </row>
    <row r="10" spans="2:14" x14ac:dyDescent="0.2">
      <c r="B10" s="55">
        <v>22</v>
      </c>
      <c r="C10" s="40" t="s">
        <v>28</v>
      </c>
      <c r="D10" s="26"/>
      <c r="E10" s="28"/>
      <c r="F10" s="28"/>
      <c r="G10" s="28"/>
      <c r="H10" s="28">
        <f>E10+D10</f>
        <v>0</v>
      </c>
      <c r="I10" s="27"/>
      <c r="J10" s="27"/>
      <c r="K10" s="28">
        <f>I10+J10</f>
        <v>0</v>
      </c>
      <c r="L10" s="23">
        <v>0</v>
      </c>
      <c r="M10" s="29">
        <f>H10-K10</f>
        <v>0</v>
      </c>
      <c r="N10" s="25">
        <v>0</v>
      </c>
    </row>
    <row r="11" spans="2:14" x14ac:dyDescent="0.2">
      <c r="B11" s="55">
        <v>23</v>
      </c>
      <c r="C11" s="40" t="s">
        <v>16</v>
      </c>
      <c r="D11" s="26"/>
      <c r="E11" s="28"/>
      <c r="F11" s="28"/>
      <c r="G11" s="28"/>
      <c r="H11" s="28">
        <f>E11+D11</f>
        <v>0</v>
      </c>
      <c r="I11" s="27"/>
      <c r="J11" s="27"/>
      <c r="K11" s="28">
        <f>I11+J11</f>
        <v>0</v>
      </c>
      <c r="L11" s="23">
        <v>0</v>
      </c>
      <c r="M11" s="29">
        <f>H11-K11</f>
        <v>0</v>
      </c>
      <c r="N11" s="25">
        <v>0</v>
      </c>
    </row>
    <row r="12" spans="2:14" x14ac:dyDescent="0.2">
      <c r="B12" s="55">
        <v>24</v>
      </c>
      <c r="C12" s="40" t="s">
        <v>22</v>
      </c>
      <c r="D12" s="26"/>
      <c r="E12" s="28"/>
      <c r="F12" s="28"/>
      <c r="G12" s="28"/>
      <c r="H12" s="28">
        <f>E12+D12</f>
        <v>0</v>
      </c>
      <c r="I12" s="27"/>
      <c r="J12" s="27"/>
      <c r="K12" s="28">
        <f>I12+J12</f>
        <v>0</v>
      </c>
      <c r="L12" s="23">
        <v>0</v>
      </c>
      <c r="M12" s="29">
        <f>H12-K12</f>
        <v>0</v>
      </c>
      <c r="N12" s="25">
        <v>0</v>
      </c>
    </row>
    <row r="13" spans="2:14" x14ac:dyDescent="0.2">
      <c r="B13" s="55">
        <v>25</v>
      </c>
      <c r="C13" s="40" t="s">
        <v>23</v>
      </c>
      <c r="D13" s="26"/>
      <c r="E13" s="28"/>
      <c r="F13" s="30"/>
      <c r="G13" s="30"/>
      <c r="H13" s="28">
        <f>E13+D13</f>
        <v>0</v>
      </c>
      <c r="I13" s="27"/>
      <c r="J13" s="27"/>
      <c r="K13" s="28">
        <f>I13+J13</f>
        <v>0</v>
      </c>
      <c r="L13" s="23">
        <v>0</v>
      </c>
      <c r="M13" s="29">
        <f>H13-K13</f>
        <v>0</v>
      </c>
      <c r="N13" s="25">
        <v>0</v>
      </c>
    </row>
    <row r="14" spans="2:14" ht="13.5" thickBot="1" x14ac:dyDescent="0.25">
      <c r="B14" s="56"/>
      <c r="C14" s="42"/>
      <c r="D14" s="43"/>
      <c r="E14" s="31"/>
      <c r="F14" s="31"/>
      <c r="G14" s="31"/>
      <c r="H14" s="31"/>
      <c r="I14" s="31"/>
      <c r="J14" s="31"/>
      <c r="K14" s="31"/>
      <c r="L14" s="31"/>
      <c r="M14" s="32"/>
      <c r="N14" s="33"/>
    </row>
    <row r="15" spans="2:14" x14ac:dyDescent="0.2">
      <c r="B15" s="44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4" x14ac:dyDescent="0.2">
      <c r="B16" s="44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4" x14ac:dyDescent="0.2">
      <c r="B17" s="44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4" x14ac:dyDescent="0.2">
      <c r="B18" s="44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4" x14ac:dyDescent="0.2">
      <c r="B19" s="46"/>
      <c r="C19" s="46"/>
      <c r="D19" s="34"/>
      <c r="E19" s="48"/>
      <c r="F19" s="48"/>
      <c r="G19" s="48"/>
      <c r="H19" s="48"/>
      <c r="I19" s="48"/>
      <c r="J19" s="48"/>
      <c r="K19" s="48"/>
      <c r="L19" s="48"/>
      <c r="M19" s="48"/>
      <c r="N19" s="49"/>
    </row>
    <row r="20" spans="2:14" x14ac:dyDescent="0.2">
      <c r="B20" s="46" t="s">
        <v>21</v>
      </c>
      <c r="D20" s="48" t="s">
        <v>24</v>
      </c>
      <c r="E20" s="34"/>
      <c r="F20" s="34"/>
      <c r="G20" s="34"/>
      <c r="H20" s="34"/>
      <c r="I20" s="34"/>
      <c r="J20" s="34"/>
      <c r="K20" s="35"/>
      <c r="L20" s="35"/>
      <c r="M20" s="35"/>
    </row>
    <row r="21" spans="2:14" x14ac:dyDescent="0.2">
      <c r="B21" s="46"/>
      <c r="C21" s="36"/>
      <c r="D21" s="47" t="s">
        <v>26</v>
      </c>
      <c r="E21" s="48"/>
      <c r="F21" s="48"/>
      <c r="G21" s="48"/>
      <c r="H21" s="48"/>
      <c r="I21" s="34"/>
      <c r="J21" s="34"/>
      <c r="K21" s="34"/>
      <c r="L21" s="34"/>
      <c r="M21" s="34"/>
    </row>
    <row r="27" spans="2:14" x14ac:dyDescent="0.2">
      <c r="G27" s="51"/>
    </row>
  </sheetData>
  <printOptions horizontalCentered="1"/>
  <pageMargins left="0.48" right="0.43307086614173229" top="1.5748031496062993" bottom="0.78740157480314965" header="0" footer="0"/>
  <pageSetup paperSize="14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showGridLines="0" zoomScale="82" zoomScaleNormal="82" workbookViewId="0">
      <selection activeCell="M19" sqref="M19"/>
    </sheetView>
  </sheetViews>
  <sheetFormatPr baseColWidth="10" defaultRowHeight="12.75" x14ac:dyDescent="0.2"/>
  <cols>
    <col min="1" max="1" width="11.42578125" style="38"/>
    <col min="2" max="2" width="7.42578125" style="38" customWidth="1"/>
    <col min="3" max="3" width="32" style="38" customWidth="1"/>
    <col min="4" max="4" width="19.140625" style="38" customWidth="1"/>
    <col min="5" max="5" width="15.140625" style="38" customWidth="1"/>
    <col min="6" max="6" width="12.140625" style="38" customWidth="1"/>
    <col min="7" max="7" width="15" style="38" bestFit="1" customWidth="1"/>
    <col min="8" max="8" width="16.42578125" style="38" customWidth="1"/>
    <col min="9" max="9" width="18" style="38" customWidth="1"/>
    <col min="10" max="10" width="16.5703125" style="38" customWidth="1"/>
    <col min="11" max="11" width="15.42578125" style="38" customWidth="1"/>
    <col min="12" max="12" width="11.42578125" style="38"/>
    <col min="13" max="13" width="16.42578125" style="38" customWidth="1"/>
    <col min="14" max="16384" width="11.42578125" style="38"/>
  </cols>
  <sheetData>
    <row r="1" spans="2:14" ht="18" x14ac:dyDescent="0.25">
      <c r="B1" s="57" t="s">
        <v>10</v>
      </c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2:14" ht="18" x14ac:dyDescent="0.25">
      <c r="B2" s="57" t="s">
        <v>12</v>
      </c>
      <c r="C2" s="37"/>
      <c r="D2" s="37"/>
      <c r="E2" s="37"/>
      <c r="F2" s="37"/>
      <c r="G2" s="3"/>
      <c r="H2" s="3"/>
      <c r="I2" s="3"/>
      <c r="J2" s="3"/>
      <c r="K2" s="3"/>
      <c r="L2" s="3"/>
      <c r="M2" s="3"/>
    </row>
    <row r="3" spans="2:14" ht="18" x14ac:dyDescent="0.25">
      <c r="B3" s="57" t="s">
        <v>45</v>
      </c>
      <c r="C3" s="37"/>
      <c r="D3" s="37"/>
      <c r="E3" s="37"/>
      <c r="F3" s="37"/>
      <c r="G3" s="3"/>
      <c r="H3" s="3"/>
      <c r="I3" s="3"/>
      <c r="J3" s="3"/>
      <c r="K3" s="3"/>
      <c r="L3" s="3"/>
      <c r="M3" s="3"/>
    </row>
    <row r="4" spans="2:14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x14ac:dyDescent="0.2">
      <c r="B5" s="4" t="s">
        <v>0</v>
      </c>
      <c r="C5" s="4" t="s">
        <v>9</v>
      </c>
      <c r="D5" s="5" t="s">
        <v>1</v>
      </c>
      <c r="E5" s="6" t="s">
        <v>3</v>
      </c>
      <c r="F5" s="7" t="s">
        <v>4</v>
      </c>
      <c r="G5" s="5"/>
      <c r="H5" s="6" t="s">
        <v>6</v>
      </c>
      <c r="I5" s="7" t="s">
        <v>17</v>
      </c>
      <c r="J5" s="5" t="s">
        <v>17</v>
      </c>
      <c r="K5" s="6" t="s">
        <v>7</v>
      </c>
      <c r="L5" s="7" t="s">
        <v>20</v>
      </c>
      <c r="M5" s="8" t="s">
        <v>8</v>
      </c>
      <c r="N5" s="9" t="s">
        <v>20</v>
      </c>
    </row>
    <row r="6" spans="2:14" ht="13.5" thickBot="1" x14ac:dyDescent="0.25">
      <c r="B6" s="10"/>
      <c r="C6" s="10"/>
      <c r="D6" s="11" t="s">
        <v>2</v>
      </c>
      <c r="E6" s="10"/>
      <c r="F6" s="12"/>
      <c r="G6" s="11" t="s">
        <v>29</v>
      </c>
      <c r="H6" s="13" t="s">
        <v>1</v>
      </c>
      <c r="I6" s="14" t="s">
        <v>11</v>
      </c>
      <c r="J6" s="11" t="s">
        <v>25</v>
      </c>
      <c r="K6" s="13" t="s">
        <v>18</v>
      </c>
      <c r="L6" s="14"/>
      <c r="M6" s="15" t="s">
        <v>19</v>
      </c>
      <c r="N6" s="16"/>
    </row>
    <row r="7" spans="2:14" x14ac:dyDescent="0.2"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2:14" x14ac:dyDescent="0.2">
      <c r="B8" s="54">
        <v>2</v>
      </c>
      <c r="C8" s="20" t="s">
        <v>13</v>
      </c>
      <c r="D8" s="21">
        <f>SUM(D9:D20)</f>
        <v>1030155044</v>
      </c>
      <c r="E8" s="22">
        <f>E9+E10+E11+E12+E13</f>
        <v>143076544</v>
      </c>
      <c r="F8" s="22"/>
      <c r="G8" s="22"/>
      <c r="H8" s="22">
        <f>H9+H10+H11+H12+H13</f>
        <v>1173231588</v>
      </c>
      <c r="I8" s="22">
        <f>I9+I10+I11+I12+I13</f>
        <v>1045387795</v>
      </c>
      <c r="J8" s="22">
        <f>J9+J10+J11+J12+J13</f>
        <v>97491194</v>
      </c>
      <c r="K8" s="22">
        <f>K9+K10+K11+K12+K13</f>
        <v>1142878989</v>
      </c>
      <c r="L8" s="23">
        <f t="shared" ref="L8:L13" si="0">K8/H8</f>
        <v>0.97412906427814316</v>
      </c>
      <c r="M8" s="24">
        <f>+H8-K8</f>
        <v>30352599</v>
      </c>
      <c r="N8" s="25">
        <f t="shared" ref="N8:N13" si="1">M8/H8</f>
        <v>2.5870935721856819E-2</v>
      </c>
    </row>
    <row r="9" spans="2:14" x14ac:dyDescent="0.2">
      <c r="B9" s="55">
        <v>21</v>
      </c>
      <c r="C9" s="40" t="s">
        <v>14</v>
      </c>
      <c r="D9" s="26">
        <v>1030155044</v>
      </c>
      <c r="E9" s="28">
        <v>11644940</v>
      </c>
      <c r="F9" s="28"/>
      <c r="G9" s="28"/>
      <c r="H9" s="28">
        <f>D9+E9+F9-G9</f>
        <v>1041799984</v>
      </c>
      <c r="I9" s="27">
        <f>'NOV 2017'!K9</f>
        <v>944308794</v>
      </c>
      <c r="J9" s="52">
        <v>97491194</v>
      </c>
      <c r="K9" s="28">
        <f>I9+J9</f>
        <v>1041799988</v>
      </c>
      <c r="L9" s="23">
        <f t="shared" si="0"/>
        <v>1.0000000038395087</v>
      </c>
      <c r="M9" s="29">
        <f>H9-K9</f>
        <v>-4</v>
      </c>
      <c r="N9" s="25">
        <f t="shared" si="1"/>
        <v>-3.8395086018738119E-9</v>
      </c>
    </row>
    <row r="10" spans="2:14" x14ac:dyDescent="0.2">
      <c r="B10" s="55">
        <v>22</v>
      </c>
      <c r="C10" s="40" t="s">
        <v>28</v>
      </c>
      <c r="D10" s="26"/>
      <c r="E10" s="28">
        <v>46265762</v>
      </c>
      <c r="F10" s="28"/>
      <c r="G10" s="28"/>
      <c r="H10" s="28">
        <f>E10+D10</f>
        <v>46265762</v>
      </c>
      <c r="I10" s="27">
        <f>'NOV 2017'!K10</f>
        <v>34699680</v>
      </c>
      <c r="J10" s="27"/>
      <c r="K10" s="28">
        <f>I10+J10</f>
        <v>34699680</v>
      </c>
      <c r="L10" s="23">
        <f t="shared" si="0"/>
        <v>0.75000774871059073</v>
      </c>
      <c r="M10" s="29">
        <f>H10-K10</f>
        <v>11566082</v>
      </c>
      <c r="N10" s="25">
        <f t="shared" si="1"/>
        <v>0.24999225128940922</v>
      </c>
    </row>
    <row r="11" spans="2:14" x14ac:dyDescent="0.2">
      <c r="B11" s="55">
        <v>23</v>
      </c>
      <c r="C11" s="40" t="s">
        <v>16</v>
      </c>
      <c r="D11" s="26"/>
      <c r="E11" s="28">
        <v>367303</v>
      </c>
      <c r="F11" s="28"/>
      <c r="G11" s="28"/>
      <c r="H11" s="28">
        <f>E11+D11</f>
        <v>367303</v>
      </c>
      <c r="I11" s="27">
        <f>'NOV 2017'!K11</f>
        <v>367303</v>
      </c>
      <c r="J11" s="27"/>
      <c r="K11" s="28">
        <f>I11+J11</f>
        <v>367303</v>
      </c>
      <c r="L11" s="23">
        <f t="shared" si="0"/>
        <v>1</v>
      </c>
      <c r="M11" s="29">
        <f>H11-K11</f>
        <v>0</v>
      </c>
      <c r="N11" s="25">
        <f t="shared" si="1"/>
        <v>0</v>
      </c>
    </row>
    <row r="12" spans="2:14" x14ac:dyDescent="0.2">
      <c r="B12" s="55">
        <v>24</v>
      </c>
      <c r="C12" s="40" t="s">
        <v>22</v>
      </c>
      <c r="D12" s="26"/>
      <c r="E12" s="28">
        <v>27920592</v>
      </c>
      <c r="F12" s="28"/>
      <c r="G12" s="28"/>
      <c r="H12" s="28">
        <f>E12+D12</f>
        <v>27920592</v>
      </c>
      <c r="I12" s="27">
        <f>'NOV 2017'!K12</f>
        <v>18613728</v>
      </c>
      <c r="J12" s="27"/>
      <c r="K12" s="28">
        <f>I12+J12</f>
        <v>18613728</v>
      </c>
      <c r="L12" s="23">
        <f t="shared" si="0"/>
        <v>0.66666666666666663</v>
      </c>
      <c r="M12" s="29">
        <f>H12-K12</f>
        <v>9306864</v>
      </c>
      <c r="N12" s="25">
        <f t="shared" si="1"/>
        <v>0.33333333333333331</v>
      </c>
    </row>
    <row r="13" spans="2:14" x14ac:dyDescent="0.2">
      <c r="B13" s="55">
        <v>25</v>
      </c>
      <c r="C13" s="40" t="s">
        <v>23</v>
      </c>
      <c r="D13" s="26"/>
      <c r="E13" s="28">
        <v>56877947</v>
      </c>
      <c r="F13" s="30"/>
      <c r="G13" s="30"/>
      <c r="H13" s="28">
        <f>E13+D13</f>
        <v>56877947</v>
      </c>
      <c r="I13" s="27">
        <f>'NOV 2017'!K13</f>
        <v>47398290</v>
      </c>
      <c r="J13" s="27"/>
      <c r="K13" s="28">
        <f>I13+J13</f>
        <v>47398290</v>
      </c>
      <c r="L13" s="23">
        <f t="shared" si="0"/>
        <v>0.8333333479845888</v>
      </c>
      <c r="M13" s="29">
        <f>H13-K13</f>
        <v>9479657</v>
      </c>
      <c r="N13" s="25">
        <f t="shared" si="1"/>
        <v>0.16666665201541117</v>
      </c>
    </row>
    <row r="14" spans="2:14" ht="13.5" thickBot="1" x14ac:dyDescent="0.25">
      <c r="B14" s="56"/>
      <c r="C14" s="42"/>
      <c r="D14" s="43"/>
      <c r="E14" s="31"/>
      <c r="F14" s="31"/>
      <c r="G14" s="31"/>
      <c r="H14" s="31"/>
      <c r="I14" s="31"/>
      <c r="J14" s="31"/>
      <c r="K14" s="31"/>
      <c r="L14" s="31"/>
      <c r="M14" s="32"/>
      <c r="N14" s="33"/>
    </row>
    <row r="15" spans="2:14" x14ac:dyDescent="0.2">
      <c r="B15" s="44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4" x14ac:dyDescent="0.2">
      <c r="B16" s="44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4" x14ac:dyDescent="0.2">
      <c r="B17" s="44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4" x14ac:dyDescent="0.2">
      <c r="B18" s="44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4" x14ac:dyDescent="0.2">
      <c r="B19" s="46"/>
      <c r="C19" s="46"/>
      <c r="D19" s="34"/>
      <c r="E19" s="48"/>
      <c r="F19" s="48"/>
      <c r="G19" s="48"/>
      <c r="H19" s="48" t="s">
        <v>37</v>
      </c>
      <c r="I19" s="48"/>
      <c r="J19" s="48"/>
      <c r="K19" s="48"/>
      <c r="L19" s="48"/>
      <c r="M19" s="48"/>
      <c r="N19" s="49"/>
    </row>
    <row r="20" spans="2:14" x14ac:dyDescent="0.2">
      <c r="B20" s="46" t="s">
        <v>21</v>
      </c>
      <c r="D20" s="48" t="s">
        <v>24</v>
      </c>
      <c r="E20" s="34"/>
      <c r="F20" s="34"/>
      <c r="G20" s="34"/>
      <c r="H20" s="34"/>
      <c r="I20" s="34"/>
      <c r="J20" s="34"/>
      <c r="K20" s="35"/>
      <c r="L20" s="35"/>
      <c r="M20" s="35"/>
    </row>
    <row r="21" spans="2:14" x14ac:dyDescent="0.2">
      <c r="B21" s="46"/>
      <c r="C21" s="36"/>
      <c r="D21" s="47" t="s">
        <v>32</v>
      </c>
      <c r="E21" s="48"/>
      <c r="F21" s="48"/>
      <c r="G21" s="48"/>
      <c r="H21" s="48"/>
      <c r="I21" s="34"/>
      <c r="J21" s="34"/>
      <c r="K21" s="34"/>
      <c r="L21" s="34"/>
      <c r="M21" s="34"/>
    </row>
    <row r="22" spans="2:14" x14ac:dyDescent="0.2">
      <c r="D22" s="38" t="s">
        <v>35</v>
      </c>
    </row>
    <row r="27" spans="2:14" x14ac:dyDescent="0.2">
      <c r="G27" s="51"/>
    </row>
    <row r="32" spans="2:14" x14ac:dyDescent="0.2">
      <c r="E32" s="60"/>
    </row>
    <row r="45" spans="4:7" x14ac:dyDescent="0.2">
      <c r="D45" s="58"/>
      <c r="E45" s="59"/>
      <c r="G45" s="58"/>
    </row>
  </sheetData>
  <printOptions horizontalCentered="1"/>
  <pageMargins left="0.48" right="0.43307086614173229" top="1.5748031496062993" bottom="0.78740157480314965" header="0" footer="0"/>
  <pageSetup paperSize="14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showGridLines="0" zoomScale="82" zoomScaleNormal="82" workbookViewId="0">
      <selection activeCell="I11" sqref="I11"/>
    </sheetView>
  </sheetViews>
  <sheetFormatPr baseColWidth="10" defaultRowHeight="12.75" x14ac:dyDescent="0.2"/>
  <cols>
    <col min="1" max="1" width="11.42578125" style="38"/>
    <col min="2" max="2" width="7.42578125" style="38" customWidth="1"/>
    <col min="3" max="3" width="32" style="38" customWidth="1"/>
    <col min="4" max="4" width="19.140625" style="38" customWidth="1"/>
    <col min="5" max="5" width="15.140625" style="38" customWidth="1"/>
    <col min="6" max="6" width="12.140625" style="38" customWidth="1"/>
    <col min="7" max="7" width="15" style="38" bestFit="1" customWidth="1"/>
    <col min="8" max="8" width="16.42578125" style="38" customWidth="1"/>
    <col min="9" max="9" width="18" style="38" customWidth="1"/>
    <col min="10" max="10" width="16.5703125" style="38" customWidth="1"/>
    <col min="11" max="11" width="15.42578125" style="38" customWidth="1"/>
    <col min="12" max="12" width="11.42578125" style="38"/>
    <col min="13" max="13" width="16.42578125" style="38" customWidth="1"/>
    <col min="14" max="16384" width="11.42578125" style="38"/>
  </cols>
  <sheetData>
    <row r="1" spans="2:14" ht="18" x14ac:dyDescent="0.25">
      <c r="B1" s="57" t="s">
        <v>10</v>
      </c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2:14" ht="18" x14ac:dyDescent="0.25">
      <c r="B2" s="57" t="s">
        <v>12</v>
      </c>
      <c r="C2" s="37"/>
      <c r="D2" s="37"/>
      <c r="E2" s="37"/>
      <c r="F2" s="37"/>
      <c r="G2" s="3"/>
      <c r="H2" s="3"/>
      <c r="I2" s="3"/>
      <c r="J2" s="3"/>
      <c r="K2" s="3"/>
      <c r="L2" s="3"/>
      <c r="M2" s="3"/>
    </row>
    <row r="3" spans="2:14" ht="18" x14ac:dyDescent="0.25">
      <c r="B3" s="57" t="s">
        <v>44</v>
      </c>
      <c r="C3" s="37"/>
      <c r="D3" s="37"/>
      <c r="E3" s="37"/>
      <c r="F3" s="37"/>
      <c r="G3" s="3"/>
      <c r="H3" s="3"/>
      <c r="I3" s="3"/>
      <c r="J3" s="3"/>
      <c r="K3" s="3"/>
      <c r="L3" s="3"/>
      <c r="M3" s="3"/>
    </row>
    <row r="4" spans="2:14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x14ac:dyDescent="0.2">
      <c r="B5" s="4" t="s">
        <v>0</v>
      </c>
      <c r="C5" s="4" t="s">
        <v>9</v>
      </c>
      <c r="D5" s="5" t="s">
        <v>1</v>
      </c>
      <c r="E5" s="6" t="s">
        <v>3</v>
      </c>
      <c r="F5" s="7" t="s">
        <v>4</v>
      </c>
      <c r="G5" s="5"/>
      <c r="H5" s="6" t="s">
        <v>6</v>
      </c>
      <c r="I5" s="7" t="s">
        <v>17</v>
      </c>
      <c r="J5" s="5" t="s">
        <v>17</v>
      </c>
      <c r="K5" s="6" t="s">
        <v>7</v>
      </c>
      <c r="L5" s="7" t="s">
        <v>20</v>
      </c>
      <c r="M5" s="8" t="s">
        <v>8</v>
      </c>
      <c r="N5" s="9" t="s">
        <v>20</v>
      </c>
    </row>
    <row r="6" spans="2:14" ht="13.5" thickBot="1" x14ac:dyDescent="0.25">
      <c r="B6" s="10"/>
      <c r="C6" s="10"/>
      <c r="D6" s="11" t="s">
        <v>2</v>
      </c>
      <c r="E6" s="10"/>
      <c r="F6" s="12"/>
      <c r="G6" s="11" t="s">
        <v>29</v>
      </c>
      <c r="H6" s="13" t="s">
        <v>1</v>
      </c>
      <c r="I6" s="14" t="s">
        <v>11</v>
      </c>
      <c r="J6" s="11" t="s">
        <v>25</v>
      </c>
      <c r="K6" s="13" t="s">
        <v>18</v>
      </c>
      <c r="L6" s="14"/>
      <c r="M6" s="15" t="s">
        <v>19</v>
      </c>
      <c r="N6" s="16"/>
    </row>
    <row r="7" spans="2:14" x14ac:dyDescent="0.2"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2:14" x14ac:dyDescent="0.2">
      <c r="B8" s="54">
        <v>2</v>
      </c>
      <c r="C8" s="20" t="s">
        <v>13</v>
      </c>
      <c r="D8" s="21">
        <f>SUM(D9:D20)</f>
        <v>1030155044</v>
      </c>
      <c r="E8" s="22">
        <f>E9+E10+E11+E12+E13</f>
        <v>143076544</v>
      </c>
      <c r="F8" s="22"/>
      <c r="G8" s="22"/>
      <c r="H8" s="22">
        <f>H9+H10+H11+H12+H13</f>
        <v>1173231588</v>
      </c>
      <c r="I8" s="22">
        <f>I9+I10+I11+I12+I13</f>
        <v>901229113</v>
      </c>
      <c r="J8" s="22">
        <f>J9+J10+J11+J12+J13</f>
        <v>144158682</v>
      </c>
      <c r="K8" s="22">
        <f>K9+K10+K11+K12+K13</f>
        <v>1045387795</v>
      </c>
      <c r="L8" s="23">
        <f t="shared" ref="L8:L13" si="0">K8/H8</f>
        <v>0.89103277280665916</v>
      </c>
      <c r="M8" s="24">
        <f>+H8-K8</f>
        <v>127843793</v>
      </c>
      <c r="N8" s="25">
        <f t="shared" ref="N8:N13" si="1">M8/H8</f>
        <v>0.10896722719334079</v>
      </c>
    </row>
    <row r="9" spans="2:14" x14ac:dyDescent="0.2">
      <c r="B9" s="55">
        <v>21</v>
      </c>
      <c r="C9" s="40" t="s">
        <v>14</v>
      </c>
      <c r="D9" s="26">
        <v>1030155044</v>
      </c>
      <c r="E9" s="28">
        <v>11644940</v>
      </c>
      <c r="F9" s="28"/>
      <c r="G9" s="28"/>
      <c r="H9" s="28">
        <f>D9+E9+F9-G9</f>
        <v>1041799984</v>
      </c>
      <c r="I9" s="27">
        <f>'OCTUBRE 2017'!K9</f>
        <v>858462540</v>
      </c>
      <c r="J9" s="52">
        <v>85846254</v>
      </c>
      <c r="K9" s="28">
        <f>I9+J9</f>
        <v>944308794</v>
      </c>
      <c r="L9" s="23">
        <f t="shared" si="0"/>
        <v>0.90642043434702146</v>
      </c>
      <c r="M9" s="29">
        <f>H9-K9</f>
        <v>97491190</v>
      </c>
      <c r="N9" s="25">
        <f t="shared" si="1"/>
        <v>9.357956565297855E-2</v>
      </c>
    </row>
    <row r="10" spans="2:14" x14ac:dyDescent="0.2">
      <c r="B10" s="55">
        <v>22</v>
      </c>
      <c r="C10" s="40" t="s">
        <v>28</v>
      </c>
      <c r="D10" s="26"/>
      <c r="E10" s="28">
        <v>46265762</v>
      </c>
      <c r="F10" s="28"/>
      <c r="G10" s="28"/>
      <c r="H10" s="28">
        <f>E10+D10</f>
        <v>46265762</v>
      </c>
      <c r="I10" s="27">
        <f>'OCTUBRE 2017'!K10</f>
        <v>0</v>
      </c>
      <c r="J10" s="27">
        <v>34699680</v>
      </c>
      <c r="K10" s="28">
        <f>I10+J10</f>
        <v>34699680</v>
      </c>
      <c r="L10" s="23">
        <f t="shared" si="0"/>
        <v>0.75000774871059073</v>
      </c>
      <c r="M10" s="29">
        <f>H10-K10</f>
        <v>11566082</v>
      </c>
      <c r="N10" s="25">
        <f t="shared" si="1"/>
        <v>0.24999225128940922</v>
      </c>
    </row>
    <row r="11" spans="2:14" x14ac:dyDescent="0.2">
      <c r="B11" s="55">
        <v>23</v>
      </c>
      <c r="C11" s="40" t="s">
        <v>16</v>
      </c>
      <c r="D11" s="26"/>
      <c r="E11" s="28">
        <v>367303</v>
      </c>
      <c r="F11" s="28"/>
      <c r="G11" s="28"/>
      <c r="H11" s="28">
        <f>E11+D11</f>
        <v>367303</v>
      </c>
      <c r="I11" s="27">
        <f>'OCTUBRE 2017'!K11</f>
        <v>367303</v>
      </c>
      <c r="J11" s="27">
        <v>0</v>
      </c>
      <c r="K11" s="28">
        <f>I11+J11</f>
        <v>367303</v>
      </c>
      <c r="L11" s="23">
        <f t="shared" si="0"/>
        <v>1</v>
      </c>
      <c r="M11" s="29">
        <f>H11-K11</f>
        <v>0</v>
      </c>
      <c r="N11" s="25">
        <f t="shared" si="1"/>
        <v>0</v>
      </c>
    </row>
    <row r="12" spans="2:14" x14ac:dyDescent="0.2">
      <c r="B12" s="55">
        <v>24</v>
      </c>
      <c r="C12" s="40" t="s">
        <v>22</v>
      </c>
      <c r="D12" s="26"/>
      <c r="E12" s="28">
        <v>27920592</v>
      </c>
      <c r="F12" s="28"/>
      <c r="G12" s="28"/>
      <c r="H12" s="28">
        <f>E12+D12</f>
        <v>27920592</v>
      </c>
      <c r="I12" s="27">
        <f>'OCTUBRE 2017'!K12</f>
        <v>13960296</v>
      </c>
      <c r="J12" s="27">
        <v>4653432</v>
      </c>
      <c r="K12" s="28">
        <f>I12+J12</f>
        <v>18613728</v>
      </c>
      <c r="L12" s="23">
        <f t="shared" si="0"/>
        <v>0.66666666666666663</v>
      </c>
      <c r="M12" s="29">
        <f>H12-K12</f>
        <v>9306864</v>
      </c>
      <c r="N12" s="25">
        <f t="shared" si="1"/>
        <v>0.33333333333333331</v>
      </c>
    </row>
    <row r="13" spans="2:14" x14ac:dyDescent="0.2">
      <c r="B13" s="55">
        <v>25</v>
      </c>
      <c r="C13" s="40" t="s">
        <v>23</v>
      </c>
      <c r="D13" s="26"/>
      <c r="E13" s="28">
        <v>56877947</v>
      </c>
      <c r="F13" s="30"/>
      <c r="G13" s="30"/>
      <c r="H13" s="28">
        <f>E13+D13</f>
        <v>56877947</v>
      </c>
      <c r="I13" s="27">
        <f>'OCTUBRE 2017'!K13</f>
        <v>28438974</v>
      </c>
      <c r="J13" s="27">
        <v>18959316</v>
      </c>
      <c r="K13" s="28">
        <f>I13+J13</f>
        <v>47398290</v>
      </c>
      <c r="L13" s="23">
        <f t="shared" si="0"/>
        <v>0.8333333479845888</v>
      </c>
      <c r="M13" s="29">
        <f>H13-K13</f>
        <v>9479657</v>
      </c>
      <c r="N13" s="25">
        <f t="shared" si="1"/>
        <v>0.16666665201541117</v>
      </c>
    </row>
    <row r="14" spans="2:14" ht="13.5" thickBot="1" x14ac:dyDescent="0.25">
      <c r="B14" s="56"/>
      <c r="C14" s="42"/>
      <c r="D14" s="43"/>
      <c r="E14" s="31"/>
      <c r="F14" s="31"/>
      <c r="G14" s="31"/>
      <c r="H14" s="31"/>
      <c r="I14" s="31"/>
      <c r="J14" s="31"/>
      <c r="K14" s="31"/>
      <c r="L14" s="31"/>
      <c r="M14" s="32"/>
      <c r="N14" s="33"/>
    </row>
    <row r="15" spans="2:14" x14ac:dyDescent="0.2">
      <c r="B15" s="44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4" x14ac:dyDescent="0.2">
      <c r="B16" s="44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4" x14ac:dyDescent="0.2">
      <c r="B17" s="44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4" x14ac:dyDescent="0.2">
      <c r="B18" s="44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4" x14ac:dyDescent="0.2">
      <c r="B19" s="46"/>
      <c r="C19" s="46"/>
      <c r="D19" s="34"/>
      <c r="E19" s="48"/>
      <c r="F19" s="48"/>
      <c r="G19" s="48"/>
      <c r="H19" s="48" t="s">
        <v>37</v>
      </c>
      <c r="I19" s="48"/>
      <c r="J19" s="48"/>
      <c r="K19" s="48"/>
      <c r="L19" s="48"/>
      <c r="M19" s="48"/>
      <c r="N19" s="49"/>
    </row>
    <row r="20" spans="2:14" x14ac:dyDescent="0.2">
      <c r="B20" s="46" t="s">
        <v>21</v>
      </c>
      <c r="D20" s="48" t="s">
        <v>24</v>
      </c>
      <c r="E20" s="34"/>
      <c r="F20" s="34"/>
      <c r="G20" s="34"/>
      <c r="H20" s="34"/>
      <c r="I20" s="34"/>
      <c r="J20" s="34"/>
      <c r="K20" s="35"/>
      <c r="L20" s="35"/>
      <c r="M20" s="35"/>
    </row>
    <row r="21" spans="2:14" x14ac:dyDescent="0.2">
      <c r="B21" s="46"/>
      <c r="C21" s="36"/>
      <c r="D21" s="47" t="s">
        <v>32</v>
      </c>
      <c r="E21" s="48"/>
      <c r="F21" s="48"/>
      <c r="G21" s="48"/>
      <c r="H21" s="48"/>
      <c r="I21" s="34"/>
      <c r="J21" s="34"/>
      <c r="K21" s="34"/>
      <c r="L21" s="34"/>
      <c r="M21" s="34"/>
    </row>
    <row r="22" spans="2:14" x14ac:dyDescent="0.2">
      <c r="D22" s="38" t="s">
        <v>35</v>
      </c>
    </row>
    <row r="27" spans="2:14" x14ac:dyDescent="0.2">
      <c r="G27" s="51"/>
    </row>
    <row r="32" spans="2:14" x14ac:dyDescent="0.2">
      <c r="E32" s="60"/>
    </row>
    <row r="45" spans="4:7" x14ac:dyDescent="0.2">
      <c r="D45" s="58"/>
      <c r="E45" s="59"/>
      <c r="G45" s="58"/>
    </row>
  </sheetData>
  <printOptions horizontalCentered="1"/>
  <pageMargins left="0.48" right="0.43307086614173229" top="1.5748031496062993" bottom="0.78740157480314965" header="0" footer="0"/>
  <pageSetup paperSize="14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showGridLines="0" topLeftCell="A4" zoomScale="82" zoomScaleNormal="82" workbookViewId="0">
      <selection activeCell="I9" sqref="I9"/>
    </sheetView>
  </sheetViews>
  <sheetFormatPr baseColWidth="10" defaultRowHeight="12.75" x14ac:dyDescent="0.2"/>
  <cols>
    <col min="1" max="1" width="11.42578125" style="38"/>
    <col min="2" max="2" width="7.42578125" style="38" customWidth="1"/>
    <col min="3" max="3" width="32" style="38" customWidth="1"/>
    <col min="4" max="4" width="19.140625" style="38" customWidth="1"/>
    <col min="5" max="5" width="15.140625" style="38" customWidth="1"/>
    <col min="6" max="6" width="12.140625" style="38" customWidth="1"/>
    <col min="7" max="7" width="15" style="38" bestFit="1" customWidth="1"/>
    <col min="8" max="8" width="16.42578125" style="38" customWidth="1"/>
    <col min="9" max="9" width="18" style="38" customWidth="1"/>
    <col min="10" max="10" width="16.5703125" style="38" customWidth="1"/>
    <col min="11" max="11" width="15.42578125" style="38" customWidth="1"/>
    <col min="12" max="12" width="11.42578125" style="38"/>
    <col min="13" max="13" width="16.42578125" style="38" customWidth="1"/>
    <col min="14" max="16384" width="11.42578125" style="38"/>
  </cols>
  <sheetData>
    <row r="1" spans="2:14" ht="18" x14ac:dyDescent="0.25">
      <c r="B1" s="57" t="s">
        <v>10</v>
      </c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2:14" ht="18" x14ac:dyDescent="0.25">
      <c r="B2" s="57" t="s">
        <v>12</v>
      </c>
      <c r="C2" s="37"/>
      <c r="D2" s="37"/>
      <c r="E2" s="37"/>
      <c r="F2" s="37"/>
      <c r="G2" s="3"/>
      <c r="H2" s="3"/>
      <c r="I2" s="3"/>
      <c r="J2" s="3"/>
      <c r="K2" s="3"/>
      <c r="L2" s="3"/>
      <c r="M2" s="3"/>
    </row>
    <row r="3" spans="2:14" ht="18" x14ac:dyDescent="0.25">
      <c r="B3" s="57" t="s">
        <v>43</v>
      </c>
      <c r="C3" s="37"/>
      <c r="D3" s="37"/>
      <c r="E3" s="37"/>
      <c r="F3" s="37"/>
      <c r="G3" s="3"/>
      <c r="H3" s="3"/>
      <c r="I3" s="3"/>
      <c r="J3" s="3"/>
      <c r="K3" s="3"/>
      <c r="L3" s="3"/>
      <c r="M3" s="3"/>
    </row>
    <row r="4" spans="2:14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x14ac:dyDescent="0.2">
      <c r="B5" s="4" t="s">
        <v>0</v>
      </c>
      <c r="C5" s="4" t="s">
        <v>9</v>
      </c>
      <c r="D5" s="5" t="s">
        <v>1</v>
      </c>
      <c r="E5" s="6" t="s">
        <v>3</v>
      </c>
      <c r="F5" s="7" t="s">
        <v>4</v>
      </c>
      <c r="G5" s="5"/>
      <c r="H5" s="6" t="s">
        <v>6</v>
      </c>
      <c r="I5" s="7" t="s">
        <v>17</v>
      </c>
      <c r="J5" s="5" t="s">
        <v>17</v>
      </c>
      <c r="K5" s="6" t="s">
        <v>7</v>
      </c>
      <c r="L5" s="7" t="s">
        <v>20</v>
      </c>
      <c r="M5" s="8" t="s">
        <v>8</v>
      </c>
      <c r="N5" s="9" t="s">
        <v>20</v>
      </c>
    </row>
    <row r="6" spans="2:14" ht="13.5" thickBot="1" x14ac:dyDescent="0.25">
      <c r="B6" s="10"/>
      <c r="C6" s="10"/>
      <c r="D6" s="11" t="s">
        <v>2</v>
      </c>
      <c r="E6" s="10"/>
      <c r="F6" s="12"/>
      <c r="G6" s="11" t="s">
        <v>29</v>
      </c>
      <c r="H6" s="13" t="s">
        <v>1</v>
      </c>
      <c r="I6" s="14" t="s">
        <v>11</v>
      </c>
      <c r="J6" s="11" t="s">
        <v>25</v>
      </c>
      <c r="K6" s="13" t="s">
        <v>18</v>
      </c>
      <c r="L6" s="14"/>
      <c r="M6" s="15" t="s">
        <v>19</v>
      </c>
      <c r="N6" s="16"/>
    </row>
    <row r="7" spans="2:14" x14ac:dyDescent="0.2"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2:14" x14ac:dyDescent="0.2">
      <c r="B8" s="54">
        <v>2</v>
      </c>
      <c r="C8" s="20" t="s">
        <v>13</v>
      </c>
      <c r="D8" s="21">
        <f>SUM(D9:D20)</f>
        <v>1030155044</v>
      </c>
      <c r="E8" s="22">
        <f>E9+E10+E11+E12+E13</f>
        <v>131431604</v>
      </c>
      <c r="F8" s="22"/>
      <c r="G8" s="22"/>
      <c r="H8" s="22">
        <f>H9+H10+H11+H12+H13</f>
        <v>1161586648</v>
      </c>
      <c r="I8" s="22">
        <f>I9+I10+I11+I12+I13</f>
        <v>901229113</v>
      </c>
      <c r="J8" s="22">
        <f>J9+J10+J11+J12+J13</f>
        <v>0</v>
      </c>
      <c r="K8" s="22">
        <f>K9+K10+K11+K12+K13</f>
        <v>901229113</v>
      </c>
      <c r="L8" s="23">
        <f t="shared" ref="L8:L13" si="0">K8/H8</f>
        <v>0.7758604272455446</v>
      </c>
      <c r="M8" s="24">
        <f>+H8-K8</f>
        <v>260357535</v>
      </c>
      <c r="N8" s="25">
        <f t="shared" ref="N8:N13" si="1">M8/H8</f>
        <v>0.22413957275445542</v>
      </c>
    </row>
    <row r="9" spans="2:14" x14ac:dyDescent="0.2">
      <c r="B9" s="55">
        <v>21</v>
      </c>
      <c r="C9" s="40" t="s">
        <v>14</v>
      </c>
      <c r="D9" s="26">
        <v>1030155044</v>
      </c>
      <c r="E9" s="28"/>
      <c r="F9" s="28"/>
      <c r="G9" s="28"/>
      <c r="H9" s="28">
        <f>D9+E9+F9-G9</f>
        <v>1030155044</v>
      </c>
      <c r="I9" s="27">
        <f>'SEP 2017'!K9</f>
        <v>858462540</v>
      </c>
      <c r="J9" s="52">
        <v>0</v>
      </c>
      <c r="K9" s="28">
        <f>I9+J9</f>
        <v>858462540</v>
      </c>
      <c r="L9" s="23">
        <f t="shared" si="0"/>
        <v>0.83333333656909225</v>
      </c>
      <c r="M9" s="29">
        <f>H9-K9</f>
        <v>171692504</v>
      </c>
      <c r="N9" s="25">
        <f t="shared" si="1"/>
        <v>0.16666666343090777</v>
      </c>
    </row>
    <row r="10" spans="2:14" x14ac:dyDescent="0.2">
      <c r="B10" s="55">
        <v>22</v>
      </c>
      <c r="C10" s="40" t="s">
        <v>28</v>
      </c>
      <c r="D10" s="26"/>
      <c r="E10" s="28">
        <v>46265762</v>
      </c>
      <c r="F10" s="28"/>
      <c r="G10" s="28"/>
      <c r="H10" s="28">
        <f>E10+D10</f>
        <v>46265762</v>
      </c>
      <c r="I10" s="27">
        <f>'SEP 2017'!K10</f>
        <v>0</v>
      </c>
      <c r="J10" s="27">
        <v>0</v>
      </c>
      <c r="K10" s="28">
        <f>I10+J10</f>
        <v>0</v>
      </c>
      <c r="L10" s="23">
        <f t="shared" si="0"/>
        <v>0</v>
      </c>
      <c r="M10" s="29">
        <f>H10-K10</f>
        <v>46265762</v>
      </c>
      <c r="N10" s="25">
        <f t="shared" si="1"/>
        <v>1</v>
      </c>
    </row>
    <row r="11" spans="2:14" x14ac:dyDescent="0.2">
      <c r="B11" s="55">
        <v>23</v>
      </c>
      <c r="C11" s="40" t="s">
        <v>16</v>
      </c>
      <c r="D11" s="26"/>
      <c r="E11" s="28">
        <v>367303</v>
      </c>
      <c r="F11" s="28"/>
      <c r="G11" s="28"/>
      <c r="H11" s="28">
        <f>E11+D11</f>
        <v>367303</v>
      </c>
      <c r="I11" s="27">
        <f>'SEP 2017'!K11</f>
        <v>367303</v>
      </c>
      <c r="J11" s="27">
        <v>0</v>
      </c>
      <c r="K11" s="28">
        <f>I11+J11</f>
        <v>367303</v>
      </c>
      <c r="L11" s="23">
        <f t="shared" si="0"/>
        <v>1</v>
      </c>
      <c r="M11" s="29">
        <f>H11-K11</f>
        <v>0</v>
      </c>
      <c r="N11" s="25">
        <f t="shared" si="1"/>
        <v>0</v>
      </c>
    </row>
    <row r="12" spans="2:14" x14ac:dyDescent="0.2">
      <c r="B12" s="55">
        <v>24</v>
      </c>
      <c r="C12" s="40" t="s">
        <v>22</v>
      </c>
      <c r="D12" s="26"/>
      <c r="E12" s="28">
        <v>27920592</v>
      </c>
      <c r="F12" s="28"/>
      <c r="G12" s="28"/>
      <c r="H12" s="28">
        <f>E12+D12</f>
        <v>27920592</v>
      </c>
      <c r="I12" s="27">
        <f>'SEP 2017'!K12</f>
        <v>13960296</v>
      </c>
      <c r="J12" s="27">
        <v>0</v>
      </c>
      <c r="K12" s="28">
        <f>I12+J12</f>
        <v>13960296</v>
      </c>
      <c r="L12" s="23">
        <f t="shared" si="0"/>
        <v>0.5</v>
      </c>
      <c r="M12" s="29">
        <f>H12-K12</f>
        <v>13960296</v>
      </c>
      <c r="N12" s="25">
        <f t="shared" si="1"/>
        <v>0.5</v>
      </c>
    </row>
    <row r="13" spans="2:14" x14ac:dyDescent="0.2">
      <c r="B13" s="55">
        <v>25</v>
      </c>
      <c r="C13" s="40" t="s">
        <v>23</v>
      </c>
      <c r="D13" s="26"/>
      <c r="E13" s="28">
        <v>56877947</v>
      </c>
      <c r="F13" s="30"/>
      <c r="G13" s="30"/>
      <c r="H13" s="28">
        <f>E13+D13</f>
        <v>56877947</v>
      </c>
      <c r="I13" s="27">
        <f>'SEP 2017'!K13</f>
        <v>28438974</v>
      </c>
      <c r="J13" s="27">
        <v>0</v>
      </c>
      <c r="K13" s="28">
        <f>I13+J13</f>
        <v>28438974</v>
      </c>
      <c r="L13" s="23">
        <f t="shared" si="0"/>
        <v>0.50000000879075335</v>
      </c>
      <c r="M13" s="29">
        <f>H13-K13</f>
        <v>28438973</v>
      </c>
      <c r="N13" s="25">
        <f t="shared" si="1"/>
        <v>0.49999999120924671</v>
      </c>
    </row>
    <row r="14" spans="2:14" ht="13.5" thickBot="1" x14ac:dyDescent="0.25">
      <c r="B14" s="56"/>
      <c r="C14" s="42"/>
      <c r="D14" s="43"/>
      <c r="E14" s="31"/>
      <c r="F14" s="31"/>
      <c r="G14" s="31"/>
      <c r="H14" s="31"/>
      <c r="I14" s="31"/>
      <c r="J14" s="31"/>
      <c r="K14" s="31"/>
      <c r="L14" s="31"/>
      <c r="M14" s="32"/>
      <c r="N14" s="33"/>
    </row>
    <row r="15" spans="2:14" x14ac:dyDescent="0.2">
      <c r="B15" s="44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4" x14ac:dyDescent="0.2">
      <c r="B16" s="44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4" x14ac:dyDescent="0.2">
      <c r="B17" s="44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4" x14ac:dyDescent="0.2">
      <c r="B18" s="44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4" x14ac:dyDescent="0.2">
      <c r="B19" s="46"/>
      <c r="C19" s="46"/>
      <c r="D19" s="34"/>
      <c r="E19" s="48"/>
      <c r="F19" s="48"/>
      <c r="G19" s="48"/>
      <c r="H19" s="48" t="s">
        <v>37</v>
      </c>
      <c r="I19" s="48"/>
      <c r="J19" s="48"/>
      <c r="K19" s="48"/>
      <c r="L19" s="48"/>
      <c r="M19" s="48"/>
      <c r="N19" s="49"/>
    </row>
    <row r="20" spans="2:14" x14ac:dyDescent="0.2">
      <c r="B20" s="46" t="s">
        <v>21</v>
      </c>
      <c r="D20" s="48" t="s">
        <v>24</v>
      </c>
      <c r="E20" s="34"/>
      <c r="F20" s="34"/>
      <c r="G20" s="34"/>
      <c r="H20" s="34"/>
      <c r="I20" s="34"/>
      <c r="J20" s="34"/>
      <c r="K20" s="35"/>
      <c r="L20" s="35"/>
      <c r="M20" s="35"/>
    </row>
    <row r="21" spans="2:14" x14ac:dyDescent="0.2">
      <c r="B21" s="46"/>
      <c r="C21" s="36"/>
      <c r="D21" s="47" t="s">
        <v>32</v>
      </c>
      <c r="E21" s="48"/>
      <c r="F21" s="48"/>
      <c r="G21" s="48"/>
      <c r="H21" s="48"/>
      <c r="I21" s="34"/>
      <c r="J21" s="34"/>
      <c r="K21" s="34"/>
      <c r="L21" s="34"/>
      <c r="M21" s="34"/>
    </row>
    <row r="22" spans="2:14" x14ac:dyDescent="0.2">
      <c r="D22" s="38" t="s">
        <v>35</v>
      </c>
    </row>
    <row r="27" spans="2:14" x14ac:dyDescent="0.2">
      <c r="G27" s="51"/>
    </row>
    <row r="32" spans="2:14" x14ac:dyDescent="0.2">
      <c r="E32" s="60"/>
    </row>
    <row r="45" spans="4:7" x14ac:dyDescent="0.2">
      <c r="D45" s="58"/>
      <c r="E45" s="59"/>
      <c r="G45" s="58"/>
    </row>
  </sheetData>
  <printOptions horizontalCentered="1"/>
  <pageMargins left="0.48" right="0.43307086614173229" top="1.5748031496062993" bottom="0.78740157480314965" header="0" footer="0"/>
  <pageSetup paperSize="14"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showGridLines="0" topLeftCell="A4" zoomScale="82" zoomScaleNormal="82" workbookViewId="0">
      <selection activeCell="G30" sqref="G30:G31"/>
    </sheetView>
  </sheetViews>
  <sheetFormatPr baseColWidth="10" defaultRowHeight="12.75" x14ac:dyDescent="0.2"/>
  <cols>
    <col min="1" max="1" width="11.42578125" style="38"/>
    <col min="2" max="2" width="7.42578125" style="38" customWidth="1"/>
    <col min="3" max="3" width="32" style="38" customWidth="1"/>
    <col min="4" max="4" width="19.140625" style="38" customWidth="1"/>
    <col min="5" max="5" width="15.140625" style="38" customWidth="1"/>
    <col min="6" max="6" width="12.140625" style="38" customWidth="1"/>
    <col min="7" max="7" width="15" style="38" bestFit="1" customWidth="1"/>
    <col min="8" max="8" width="16.42578125" style="38" customWidth="1"/>
    <col min="9" max="9" width="18" style="38" customWidth="1"/>
    <col min="10" max="10" width="16.5703125" style="38" customWidth="1"/>
    <col min="11" max="11" width="15.42578125" style="38" customWidth="1"/>
    <col min="12" max="12" width="11.42578125" style="38"/>
    <col min="13" max="13" width="16.42578125" style="38" customWidth="1"/>
    <col min="14" max="16384" width="11.42578125" style="38"/>
  </cols>
  <sheetData>
    <row r="1" spans="2:14" ht="18" x14ac:dyDescent="0.25">
      <c r="B1" s="57" t="s">
        <v>10</v>
      </c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2:14" ht="18" x14ac:dyDescent="0.25">
      <c r="B2" s="57" t="s">
        <v>12</v>
      </c>
      <c r="C2" s="37"/>
      <c r="D2" s="37"/>
      <c r="E2" s="37"/>
      <c r="F2" s="37"/>
      <c r="G2" s="3"/>
      <c r="H2" s="3"/>
      <c r="I2" s="3"/>
      <c r="J2" s="3"/>
      <c r="K2" s="3"/>
      <c r="L2" s="3"/>
      <c r="M2" s="3"/>
    </row>
    <row r="3" spans="2:14" ht="18" x14ac:dyDescent="0.25">
      <c r="B3" s="57" t="s">
        <v>42</v>
      </c>
      <c r="C3" s="37"/>
      <c r="D3" s="37"/>
      <c r="E3" s="37"/>
      <c r="F3" s="37"/>
      <c r="G3" s="3"/>
      <c r="H3" s="3"/>
      <c r="I3" s="3"/>
      <c r="J3" s="3"/>
      <c r="K3" s="3"/>
      <c r="L3" s="3"/>
      <c r="M3" s="3"/>
    </row>
    <row r="4" spans="2:14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x14ac:dyDescent="0.2">
      <c r="B5" s="4" t="s">
        <v>0</v>
      </c>
      <c r="C5" s="4" t="s">
        <v>9</v>
      </c>
      <c r="D5" s="5" t="s">
        <v>1</v>
      </c>
      <c r="E5" s="6" t="s">
        <v>3</v>
      </c>
      <c r="F5" s="7" t="s">
        <v>4</v>
      </c>
      <c r="G5" s="5"/>
      <c r="H5" s="6" t="s">
        <v>6</v>
      </c>
      <c r="I5" s="7" t="s">
        <v>17</v>
      </c>
      <c r="J5" s="5" t="s">
        <v>17</v>
      </c>
      <c r="K5" s="6" t="s">
        <v>7</v>
      </c>
      <c r="L5" s="7" t="s">
        <v>20</v>
      </c>
      <c r="M5" s="8" t="s">
        <v>8</v>
      </c>
      <c r="N5" s="9" t="s">
        <v>20</v>
      </c>
    </row>
    <row r="6" spans="2:14" ht="13.5" thickBot="1" x14ac:dyDescent="0.25">
      <c r="B6" s="10"/>
      <c r="C6" s="10"/>
      <c r="D6" s="11" t="s">
        <v>2</v>
      </c>
      <c r="E6" s="10"/>
      <c r="F6" s="12"/>
      <c r="G6" s="11" t="s">
        <v>29</v>
      </c>
      <c r="H6" s="13" t="s">
        <v>1</v>
      </c>
      <c r="I6" s="14" t="s">
        <v>11</v>
      </c>
      <c r="J6" s="11" t="s">
        <v>25</v>
      </c>
      <c r="K6" s="13" t="s">
        <v>18</v>
      </c>
      <c r="L6" s="14"/>
      <c r="M6" s="15" t="s">
        <v>19</v>
      </c>
      <c r="N6" s="16"/>
    </row>
    <row r="7" spans="2:14" x14ac:dyDescent="0.2"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2:14" x14ac:dyDescent="0.2">
      <c r="B8" s="54">
        <v>2</v>
      </c>
      <c r="C8" s="20" t="s">
        <v>13</v>
      </c>
      <c r="D8" s="21">
        <f>SUM(D9:D20)</f>
        <v>1030155044</v>
      </c>
      <c r="E8" s="22">
        <f>E9+E10+E11+E12+E13</f>
        <v>131431604</v>
      </c>
      <c r="F8" s="22"/>
      <c r="G8" s="22"/>
      <c r="H8" s="22">
        <f>H9+H10+H11+H12+H13</f>
        <v>1161586648</v>
      </c>
      <c r="I8" s="22">
        <f>I9+I10+I11+I12+I13</f>
        <v>729536605</v>
      </c>
      <c r="J8" s="22">
        <f>J9+J10+J11+J12+J13</f>
        <v>171692508</v>
      </c>
      <c r="K8" s="22">
        <f>K9+K10+K11+K12+K13</f>
        <v>901229113</v>
      </c>
      <c r="L8" s="23">
        <f t="shared" ref="L8:L13" si="0">K8/H8</f>
        <v>0.7758604272455446</v>
      </c>
      <c r="M8" s="24">
        <f>+H8-K8</f>
        <v>260357535</v>
      </c>
      <c r="N8" s="25">
        <f t="shared" ref="N8:N13" si="1">M8/H8</f>
        <v>0.22413957275445542</v>
      </c>
    </row>
    <row r="9" spans="2:14" x14ac:dyDescent="0.2">
      <c r="B9" s="55">
        <v>21</v>
      </c>
      <c r="C9" s="40" t="s">
        <v>14</v>
      </c>
      <c r="D9" s="26">
        <v>1030155044</v>
      </c>
      <c r="E9" s="28"/>
      <c r="F9" s="28"/>
      <c r="G9" s="28"/>
      <c r="H9" s="28">
        <f>D9+E9+F9-G9</f>
        <v>1030155044</v>
      </c>
      <c r="I9" s="27">
        <f>'AGOSTO 2017'!K9</f>
        <v>686770032</v>
      </c>
      <c r="J9" s="52">
        <f>85846254+85846254</f>
        <v>171692508</v>
      </c>
      <c r="K9" s="28">
        <f>I9+J9</f>
        <v>858462540</v>
      </c>
      <c r="L9" s="23">
        <f t="shared" si="0"/>
        <v>0.83333333656909225</v>
      </c>
      <c r="M9" s="29">
        <f>H9-K9</f>
        <v>171692504</v>
      </c>
      <c r="N9" s="25">
        <f t="shared" si="1"/>
        <v>0.16666666343090777</v>
      </c>
    </row>
    <row r="10" spans="2:14" x14ac:dyDescent="0.2">
      <c r="B10" s="55">
        <v>22</v>
      </c>
      <c r="C10" s="40" t="s">
        <v>28</v>
      </c>
      <c r="D10" s="26"/>
      <c r="E10" s="28">
        <v>46265762</v>
      </c>
      <c r="F10" s="28"/>
      <c r="G10" s="28"/>
      <c r="H10" s="28">
        <f>E10+D10</f>
        <v>46265762</v>
      </c>
      <c r="I10" s="27">
        <f>'AGOSTO 2017'!K10</f>
        <v>0</v>
      </c>
      <c r="J10" s="27">
        <v>0</v>
      </c>
      <c r="K10" s="28">
        <f>I10+J10</f>
        <v>0</v>
      </c>
      <c r="L10" s="23">
        <f t="shared" si="0"/>
        <v>0</v>
      </c>
      <c r="M10" s="29">
        <f>H10-K10</f>
        <v>46265762</v>
      </c>
      <c r="N10" s="25">
        <f t="shared" si="1"/>
        <v>1</v>
      </c>
    </row>
    <row r="11" spans="2:14" x14ac:dyDescent="0.2">
      <c r="B11" s="55">
        <v>23</v>
      </c>
      <c r="C11" s="40" t="s">
        <v>16</v>
      </c>
      <c r="D11" s="26"/>
      <c r="E11" s="28">
        <v>367303</v>
      </c>
      <c r="F11" s="28"/>
      <c r="G11" s="28"/>
      <c r="H11" s="28">
        <f>E11+D11</f>
        <v>367303</v>
      </c>
      <c r="I11" s="27">
        <f>'AGOSTO 2017'!K11</f>
        <v>367303</v>
      </c>
      <c r="J11" s="27">
        <v>0</v>
      </c>
      <c r="K11" s="28">
        <f>I11+J11</f>
        <v>367303</v>
      </c>
      <c r="L11" s="23">
        <f t="shared" si="0"/>
        <v>1</v>
      </c>
      <c r="M11" s="29">
        <f>H11-K11</f>
        <v>0</v>
      </c>
      <c r="N11" s="25">
        <f t="shared" si="1"/>
        <v>0</v>
      </c>
    </row>
    <row r="12" spans="2:14" x14ac:dyDescent="0.2">
      <c r="B12" s="55">
        <v>24</v>
      </c>
      <c r="C12" s="40" t="s">
        <v>22</v>
      </c>
      <c r="D12" s="26"/>
      <c r="E12" s="28">
        <v>27920592</v>
      </c>
      <c r="F12" s="28"/>
      <c r="G12" s="28"/>
      <c r="H12" s="28">
        <f>E12+D12</f>
        <v>27920592</v>
      </c>
      <c r="I12" s="27">
        <f>'AGOSTO 2017'!K12</f>
        <v>13960296</v>
      </c>
      <c r="J12" s="27">
        <v>0</v>
      </c>
      <c r="K12" s="28">
        <f>I12+J12</f>
        <v>13960296</v>
      </c>
      <c r="L12" s="23">
        <f t="shared" si="0"/>
        <v>0.5</v>
      </c>
      <c r="M12" s="29">
        <f>H12-K12</f>
        <v>13960296</v>
      </c>
      <c r="N12" s="25">
        <f t="shared" si="1"/>
        <v>0.5</v>
      </c>
    </row>
    <row r="13" spans="2:14" x14ac:dyDescent="0.2">
      <c r="B13" s="55">
        <v>25</v>
      </c>
      <c r="C13" s="40" t="s">
        <v>23</v>
      </c>
      <c r="D13" s="26"/>
      <c r="E13" s="28">
        <v>56877947</v>
      </c>
      <c r="F13" s="30"/>
      <c r="G13" s="30"/>
      <c r="H13" s="28">
        <f>E13+D13</f>
        <v>56877947</v>
      </c>
      <c r="I13" s="27">
        <f>'AGOSTO 2017'!K13</f>
        <v>28438974</v>
      </c>
      <c r="J13" s="27">
        <v>0</v>
      </c>
      <c r="K13" s="28">
        <f>I13+J13</f>
        <v>28438974</v>
      </c>
      <c r="L13" s="23">
        <f t="shared" si="0"/>
        <v>0.50000000879075335</v>
      </c>
      <c r="M13" s="29">
        <f>H13-K13</f>
        <v>28438973</v>
      </c>
      <c r="N13" s="25">
        <f t="shared" si="1"/>
        <v>0.49999999120924671</v>
      </c>
    </row>
    <row r="14" spans="2:14" ht="13.5" thickBot="1" x14ac:dyDescent="0.25">
      <c r="B14" s="56"/>
      <c r="C14" s="42"/>
      <c r="D14" s="43"/>
      <c r="E14" s="31"/>
      <c r="F14" s="31"/>
      <c r="G14" s="31"/>
      <c r="H14" s="31"/>
      <c r="I14" s="31"/>
      <c r="J14" s="31"/>
      <c r="K14" s="31"/>
      <c r="L14" s="31"/>
      <c r="M14" s="32"/>
      <c r="N14" s="33"/>
    </row>
    <row r="15" spans="2:14" x14ac:dyDescent="0.2">
      <c r="B15" s="44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4" x14ac:dyDescent="0.2">
      <c r="B16" s="44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4" x14ac:dyDescent="0.2">
      <c r="B17" s="44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4" x14ac:dyDescent="0.2">
      <c r="B18" s="44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4" x14ac:dyDescent="0.2">
      <c r="B19" s="46"/>
      <c r="C19" s="46"/>
      <c r="D19" s="34"/>
      <c r="E19" s="48"/>
      <c r="F19" s="48"/>
      <c r="G19" s="48"/>
      <c r="H19" s="48" t="s">
        <v>37</v>
      </c>
      <c r="I19" s="48"/>
      <c r="J19" s="48"/>
      <c r="K19" s="48"/>
      <c r="L19" s="48"/>
      <c r="M19" s="48"/>
      <c r="N19" s="49"/>
    </row>
    <row r="20" spans="2:14" x14ac:dyDescent="0.2">
      <c r="B20" s="46" t="s">
        <v>21</v>
      </c>
      <c r="D20" s="48" t="s">
        <v>24</v>
      </c>
      <c r="E20" s="34"/>
      <c r="F20" s="34"/>
      <c r="G20" s="34"/>
      <c r="H20" s="34"/>
      <c r="I20" s="34"/>
      <c r="J20" s="34"/>
      <c r="K20" s="35"/>
      <c r="L20" s="35"/>
      <c r="M20" s="35"/>
    </row>
    <row r="21" spans="2:14" x14ac:dyDescent="0.2">
      <c r="B21" s="46"/>
      <c r="C21" s="36"/>
      <c r="D21" s="47" t="s">
        <v>32</v>
      </c>
      <c r="E21" s="48"/>
      <c r="F21" s="48"/>
      <c r="G21" s="48"/>
      <c r="H21" s="48"/>
      <c r="I21" s="34"/>
      <c r="J21" s="34"/>
      <c r="K21" s="34"/>
      <c r="L21" s="34"/>
      <c r="M21" s="34"/>
    </row>
    <row r="22" spans="2:14" x14ac:dyDescent="0.2">
      <c r="D22" s="38" t="s">
        <v>35</v>
      </c>
    </row>
    <row r="27" spans="2:14" x14ac:dyDescent="0.2">
      <c r="G27" s="51"/>
    </row>
    <row r="32" spans="2:14" x14ac:dyDescent="0.2">
      <c r="E32" s="60"/>
    </row>
    <row r="45" spans="4:7" x14ac:dyDescent="0.2">
      <c r="D45" s="58"/>
      <c r="E45" s="59"/>
      <c r="G45" s="58"/>
    </row>
  </sheetData>
  <printOptions horizontalCentered="1"/>
  <pageMargins left="0.48" right="0.43307086614173229" top="1.5748031496062993" bottom="0.78740157480314965" header="0" footer="0"/>
  <pageSetup paperSize="14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showGridLines="0" zoomScale="82" zoomScaleNormal="82" workbookViewId="0">
      <selection activeCell="E32" sqref="E32"/>
    </sheetView>
  </sheetViews>
  <sheetFormatPr baseColWidth="10" defaultRowHeight="12.75" x14ac:dyDescent="0.2"/>
  <cols>
    <col min="1" max="1" width="11.42578125" style="38"/>
    <col min="2" max="2" width="7.42578125" style="38" customWidth="1"/>
    <col min="3" max="3" width="32" style="38" customWidth="1"/>
    <col min="4" max="4" width="19.140625" style="38" customWidth="1"/>
    <col min="5" max="5" width="15.140625" style="38" customWidth="1"/>
    <col min="6" max="6" width="12.140625" style="38" customWidth="1"/>
    <col min="7" max="7" width="15" style="38" bestFit="1" customWidth="1"/>
    <col min="8" max="8" width="16.42578125" style="38" customWidth="1"/>
    <col min="9" max="9" width="18" style="38" customWidth="1"/>
    <col min="10" max="10" width="16.5703125" style="38" customWidth="1"/>
    <col min="11" max="11" width="15.42578125" style="38" customWidth="1"/>
    <col min="12" max="12" width="11.42578125" style="38"/>
    <col min="13" max="13" width="16.42578125" style="38" customWidth="1"/>
    <col min="14" max="16384" width="11.42578125" style="38"/>
  </cols>
  <sheetData>
    <row r="1" spans="2:14" ht="18" x14ac:dyDescent="0.25">
      <c r="B1" s="57" t="s">
        <v>10</v>
      </c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2:14" ht="18" x14ac:dyDescent="0.25">
      <c r="B2" s="57" t="s">
        <v>12</v>
      </c>
      <c r="C2" s="37"/>
      <c r="D2" s="37"/>
      <c r="E2" s="37"/>
      <c r="F2" s="37"/>
      <c r="G2" s="3"/>
      <c r="H2" s="3"/>
      <c r="I2" s="3"/>
      <c r="J2" s="3"/>
      <c r="K2" s="3"/>
      <c r="L2" s="3"/>
      <c r="M2" s="3"/>
    </row>
    <row r="3" spans="2:14" ht="18" x14ac:dyDescent="0.25">
      <c r="B3" s="57" t="s">
        <v>41</v>
      </c>
      <c r="C3" s="37"/>
      <c r="D3" s="37"/>
      <c r="E3" s="37"/>
      <c r="F3" s="37"/>
      <c r="G3" s="3"/>
      <c r="H3" s="3"/>
      <c r="I3" s="3"/>
      <c r="J3" s="3"/>
      <c r="K3" s="3"/>
      <c r="L3" s="3"/>
      <c r="M3" s="3"/>
    </row>
    <row r="4" spans="2:14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x14ac:dyDescent="0.2">
      <c r="B5" s="4" t="s">
        <v>0</v>
      </c>
      <c r="C5" s="4" t="s">
        <v>9</v>
      </c>
      <c r="D5" s="5" t="s">
        <v>1</v>
      </c>
      <c r="E5" s="6" t="s">
        <v>3</v>
      </c>
      <c r="F5" s="7" t="s">
        <v>4</v>
      </c>
      <c r="G5" s="5"/>
      <c r="H5" s="6" t="s">
        <v>6</v>
      </c>
      <c r="I5" s="7" t="s">
        <v>17</v>
      </c>
      <c r="J5" s="5" t="s">
        <v>17</v>
      </c>
      <c r="K5" s="6" t="s">
        <v>7</v>
      </c>
      <c r="L5" s="7" t="s">
        <v>20</v>
      </c>
      <c r="M5" s="8" t="s">
        <v>8</v>
      </c>
      <c r="N5" s="9" t="s">
        <v>20</v>
      </c>
    </row>
    <row r="6" spans="2:14" ht="13.5" thickBot="1" x14ac:dyDescent="0.25">
      <c r="B6" s="10"/>
      <c r="C6" s="10"/>
      <c r="D6" s="11" t="s">
        <v>2</v>
      </c>
      <c r="E6" s="10"/>
      <c r="F6" s="12"/>
      <c r="G6" s="11" t="s">
        <v>29</v>
      </c>
      <c r="H6" s="13" t="s">
        <v>1</v>
      </c>
      <c r="I6" s="14" t="s">
        <v>11</v>
      </c>
      <c r="J6" s="11" t="s">
        <v>25</v>
      </c>
      <c r="K6" s="13" t="s">
        <v>18</v>
      </c>
      <c r="L6" s="14"/>
      <c r="M6" s="15" t="s">
        <v>19</v>
      </c>
      <c r="N6" s="16"/>
    </row>
    <row r="7" spans="2:14" x14ac:dyDescent="0.2"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2:14" x14ac:dyDescent="0.2">
      <c r="B8" s="54">
        <v>2</v>
      </c>
      <c r="C8" s="20" t="s">
        <v>13</v>
      </c>
      <c r="D8" s="21">
        <f>SUM(D9:D20)</f>
        <v>1030155044</v>
      </c>
      <c r="E8" s="22">
        <f>E9+E10+E11+E12+E13</f>
        <v>131431604</v>
      </c>
      <c r="F8" s="22"/>
      <c r="G8" s="22"/>
      <c r="H8" s="22">
        <f>H9+H10+H11+H12+H13</f>
        <v>1161586648</v>
      </c>
      <c r="I8" s="22">
        <f>I9+I10+I11+I12+I13</f>
        <v>629362752</v>
      </c>
      <c r="J8" s="22">
        <f>J9+J10+J11+J12+J13</f>
        <v>100173853</v>
      </c>
      <c r="K8" s="22">
        <f>K9+K10+K11+K12+K13</f>
        <v>729536605</v>
      </c>
      <c r="L8" s="23">
        <f t="shared" ref="L8:L13" si="0">K8/H8</f>
        <v>0.6280518171038757</v>
      </c>
      <c r="M8" s="24">
        <f>+H8-K8</f>
        <v>432050043</v>
      </c>
      <c r="N8" s="25">
        <f t="shared" ref="N8:N13" si="1">M8/H8</f>
        <v>0.37194818289612436</v>
      </c>
    </row>
    <row r="9" spans="2:14" x14ac:dyDescent="0.2">
      <c r="B9" s="55">
        <v>21</v>
      </c>
      <c r="C9" s="40" t="s">
        <v>14</v>
      </c>
      <c r="D9" s="26">
        <v>1030155044</v>
      </c>
      <c r="E9" s="28"/>
      <c r="F9" s="28"/>
      <c r="G9" s="28"/>
      <c r="H9" s="28">
        <f>D9+E9+F9-G9</f>
        <v>1030155044</v>
      </c>
      <c r="I9" s="27">
        <f>'JULIO 2017'!K9</f>
        <v>600923778</v>
      </c>
      <c r="J9" s="52">
        <v>85846254</v>
      </c>
      <c r="K9" s="28">
        <f>I9+J9</f>
        <v>686770032</v>
      </c>
      <c r="L9" s="23">
        <f t="shared" si="0"/>
        <v>0.66666666925527374</v>
      </c>
      <c r="M9" s="29">
        <f>H9-K9</f>
        <v>343385012</v>
      </c>
      <c r="N9" s="25">
        <f t="shared" si="1"/>
        <v>0.33333333074472621</v>
      </c>
    </row>
    <row r="10" spans="2:14" x14ac:dyDescent="0.2">
      <c r="B10" s="55">
        <v>22</v>
      </c>
      <c r="C10" s="40" t="s">
        <v>28</v>
      </c>
      <c r="D10" s="26"/>
      <c r="E10" s="28">
        <v>46265762</v>
      </c>
      <c r="F10" s="28"/>
      <c r="G10" s="28"/>
      <c r="H10" s="28">
        <f>E10+D10</f>
        <v>46265762</v>
      </c>
      <c r="I10" s="27">
        <f>'JULIO 2017'!K10</f>
        <v>0</v>
      </c>
      <c r="J10" s="27">
        <v>0</v>
      </c>
      <c r="K10" s="28">
        <f>I10+J10</f>
        <v>0</v>
      </c>
      <c r="L10" s="23">
        <f t="shared" si="0"/>
        <v>0</v>
      </c>
      <c r="M10" s="29">
        <f>H10-K10</f>
        <v>46265762</v>
      </c>
      <c r="N10" s="25">
        <f t="shared" si="1"/>
        <v>1</v>
      </c>
    </row>
    <row r="11" spans="2:14" x14ac:dyDescent="0.2">
      <c r="B11" s="55">
        <v>23</v>
      </c>
      <c r="C11" s="40" t="s">
        <v>16</v>
      </c>
      <c r="D11" s="26"/>
      <c r="E11" s="28">
        <v>367303</v>
      </c>
      <c r="F11" s="28"/>
      <c r="G11" s="28"/>
      <c r="H11" s="28">
        <f>E11+D11</f>
        <v>367303</v>
      </c>
      <c r="I11" s="27">
        <f>'JULIO 2017'!K11</f>
        <v>0</v>
      </c>
      <c r="J11" s="27">
        <v>367303</v>
      </c>
      <c r="K11" s="28">
        <f>I11+J11</f>
        <v>367303</v>
      </c>
      <c r="L11" s="23">
        <f t="shared" si="0"/>
        <v>1</v>
      </c>
      <c r="M11" s="29">
        <f>H11-K11</f>
        <v>0</v>
      </c>
      <c r="N11" s="25">
        <f t="shared" si="1"/>
        <v>0</v>
      </c>
    </row>
    <row r="12" spans="2:14" x14ac:dyDescent="0.2">
      <c r="B12" s="55">
        <v>24</v>
      </c>
      <c r="C12" s="40" t="s">
        <v>22</v>
      </c>
      <c r="D12" s="26"/>
      <c r="E12" s="28">
        <v>27920592</v>
      </c>
      <c r="F12" s="28"/>
      <c r="G12" s="28"/>
      <c r="H12" s="28">
        <f>E12+D12</f>
        <v>27920592</v>
      </c>
      <c r="I12" s="27">
        <f>'JULIO 2017'!K12</f>
        <v>0</v>
      </c>
      <c r="J12" s="27">
        <v>13960296</v>
      </c>
      <c r="K12" s="28">
        <f>I12+J12</f>
        <v>13960296</v>
      </c>
      <c r="L12" s="23">
        <f t="shared" si="0"/>
        <v>0.5</v>
      </c>
      <c r="M12" s="29">
        <f>H12-K12</f>
        <v>13960296</v>
      </c>
      <c r="N12" s="25">
        <f t="shared" si="1"/>
        <v>0.5</v>
      </c>
    </row>
    <row r="13" spans="2:14" x14ac:dyDescent="0.2">
      <c r="B13" s="55">
        <v>25</v>
      </c>
      <c r="C13" s="40" t="s">
        <v>23</v>
      </c>
      <c r="D13" s="26"/>
      <c r="E13" s="28">
        <v>56877947</v>
      </c>
      <c r="F13" s="30"/>
      <c r="G13" s="30"/>
      <c r="H13" s="28">
        <f>E13+D13</f>
        <v>56877947</v>
      </c>
      <c r="I13" s="27">
        <f>'JULIO 2017'!K13</f>
        <v>28438974</v>
      </c>
      <c r="J13" s="27">
        <v>0</v>
      </c>
      <c r="K13" s="28">
        <f>I13+J13</f>
        <v>28438974</v>
      </c>
      <c r="L13" s="23">
        <f t="shared" si="0"/>
        <v>0.50000000879075335</v>
      </c>
      <c r="M13" s="29">
        <f>H13-K13</f>
        <v>28438973</v>
      </c>
      <c r="N13" s="25">
        <f t="shared" si="1"/>
        <v>0.49999999120924671</v>
      </c>
    </row>
    <row r="14" spans="2:14" ht="13.5" thickBot="1" x14ac:dyDescent="0.25">
      <c r="B14" s="56"/>
      <c r="C14" s="42"/>
      <c r="D14" s="43"/>
      <c r="E14" s="31"/>
      <c r="F14" s="31"/>
      <c r="G14" s="31"/>
      <c r="H14" s="31"/>
      <c r="I14" s="31"/>
      <c r="J14" s="31"/>
      <c r="K14" s="31"/>
      <c r="L14" s="31"/>
      <c r="M14" s="32"/>
      <c r="N14" s="33"/>
    </row>
    <row r="15" spans="2:14" x14ac:dyDescent="0.2">
      <c r="B15" s="44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4" x14ac:dyDescent="0.2">
      <c r="B16" s="44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4" x14ac:dyDescent="0.2">
      <c r="B17" s="44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4" x14ac:dyDescent="0.2">
      <c r="B18" s="44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4" x14ac:dyDescent="0.2">
      <c r="B19" s="46"/>
      <c r="C19" s="46"/>
      <c r="D19" s="34"/>
      <c r="E19" s="48"/>
      <c r="F19" s="48"/>
      <c r="G19" s="48"/>
      <c r="H19" s="48" t="s">
        <v>37</v>
      </c>
      <c r="I19" s="48"/>
      <c r="J19" s="48"/>
      <c r="K19" s="48"/>
      <c r="L19" s="48"/>
      <c r="M19" s="48"/>
      <c r="N19" s="49"/>
    </row>
    <row r="20" spans="2:14" x14ac:dyDescent="0.2">
      <c r="B20" s="46" t="s">
        <v>21</v>
      </c>
      <c r="D20" s="48" t="s">
        <v>24</v>
      </c>
      <c r="E20" s="34"/>
      <c r="F20" s="34"/>
      <c r="G20" s="34"/>
      <c r="H20" s="34"/>
      <c r="I20" s="34"/>
      <c r="J20" s="34"/>
      <c r="K20" s="35"/>
      <c r="L20" s="35"/>
      <c r="M20" s="35"/>
    </row>
    <row r="21" spans="2:14" x14ac:dyDescent="0.2">
      <c r="B21" s="46"/>
      <c r="C21" s="36"/>
      <c r="D21" s="47" t="s">
        <v>32</v>
      </c>
      <c r="E21" s="48"/>
      <c r="F21" s="48"/>
      <c r="G21" s="48"/>
      <c r="H21" s="48"/>
      <c r="I21" s="34"/>
      <c r="J21" s="34"/>
      <c r="K21" s="34"/>
      <c r="L21" s="34"/>
      <c r="M21" s="34"/>
    </row>
    <row r="22" spans="2:14" x14ac:dyDescent="0.2">
      <c r="D22" s="38" t="s">
        <v>35</v>
      </c>
    </row>
    <row r="27" spans="2:14" x14ac:dyDescent="0.2">
      <c r="G27" s="51"/>
    </row>
    <row r="32" spans="2:14" x14ac:dyDescent="0.2">
      <c r="E32" s="60">
        <f>30843840+3855840</f>
        <v>34699680</v>
      </c>
    </row>
    <row r="45" spans="4:7" x14ac:dyDescent="0.2">
      <c r="D45" s="58"/>
      <c r="E45" s="59"/>
      <c r="G45" s="58"/>
    </row>
  </sheetData>
  <printOptions horizontalCentered="1"/>
  <pageMargins left="0.48" right="0.43307086614173229" top="1.5748031496062993" bottom="0.78740157480314965" header="0" footer="0"/>
  <pageSetup paperSize="14" scale="7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showGridLines="0" zoomScale="82" zoomScaleNormal="82" workbookViewId="0">
      <selection activeCell="I9" sqref="I9"/>
    </sheetView>
  </sheetViews>
  <sheetFormatPr baseColWidth="10" defaultRowHeight="12.75" x14ac:dyDescent="0.2"/>
  <cols>
    <col min="1" max="1" width="11.42578125" style="38"/>
    <col min="2" max="2" width="7.42578125" style="38" customWidth="1"/>
    <col min="3" max="3" width="32" style="38" customWidth="1"/>
    <col min="4" max="4" width="19.140625" style="38" customWidth="1"/>
    <col min="5" max="5" width="15.140625" style="38" customWidth="1"/>
    <col min="6" max="6" width="12.140625" style="38" customWidth="1"/>
    <col min="7" max="7" width="15" style="38" bestFit="1" customWidth="1"/>
    <col min="8" max="8" width="16.42578125" style="38" customWidth="1"/>
    <col min="9" max="9" width="18" style="38" customWidth="1"/>
    <col min="10" max="10" width="16.5703125" style="38" customWidth="1"/>
    <col min="11" max="11" width="15.42578125" style="38" customWidth="1"/>
    <col min="12" max="12" width="11.42578125" style="38"/>
    <col min="13" max="13" width="16.42578125" style="38" customWidth="1"/>
    <col min="14" max="16384" width="11.42578125" style="38"/>
  </cols>
  <sheetData>
    <row r="1" spans="2:14" ht="18" x14ac:dyDescent="0.25">
      <c r="B1" s="57" t="s">
        <v>10</v>
      </c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2:14" ht="18" x14ac:dyDescent="0.25">
      <c r="B2" s="57" t="s">
        <v>12</v>
      </c>
      <c r="C2" s="37"/>
      <c r="D2" s="37"/>
      <c r="E2" s="37"/>
      <c r="F2" s="37"/>
      <c r="G2" s="3"/>
      <c r="H2" s="3"/>
      <c r="I2" s="3"/>
      <c r="J2" s="3"/>
      <c r="K2" s="3"/>
      <c r="L2" s="3"/>
      <c r="M2" s="3"/>
    </row>
    <row r="3" spans="2:14" ht="18" x14ac:dyDescent="0.25">
      <c r="B3" s="57" t="s">
        <v>40</v>
      </c>
      <c r="C3" s="37"/>
      <c r="D3" s="37"/>
      <c r="E3" s="37"/>
      <c r="F3" s="37"/>
      <c r="G3" s="3"/>
      <c r="H3" s="3"/>
      <c r="I3" s="3"/>
      <c r="J3" s="3"/>
      <c r="K3" s="3"/>
      <c r="L3" s="3"/>
      <c r="M3" s="3"/>
    </row>
    <row r="4" spans="2:14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x14ac:dyDescent="0.2">
      <c r="B5" s="4" t="s">
        <v>0</v>
      </c>
      <c r="C5" s="4" t="s">
        <v>9</v>
      </c>
      <c r="D5" s="5" t="s">
        <v>1</v>
      </c>
      <c r="E5" s="6" t="s">
        <v>3</v>
      </c>
      <c r="F5" s="7" t="s">
        <v>4</v>
      </c>
      <c r="G5" s="5"/>
      <c r="H5" s="6" t="s">
        <v>6</v>
      </c>
      <c r="I5" s="7" t="s">
        <v>17</v>
      </c>
      <c r="J5" s="5" t="s">
        <v>17</v>
      </c>
      <c r="K5" s="6" t="s">
        <v>7</v>
      </c>
      <c r="L5" s="7" t="s">
        <v>20</v>
      </c>
      <c r="M5" s="8" t="s">
        <v>8</v>
      </c>
      <c r="N5" s="9" t="s">
        <v>20</v>
      </c>
    </row>
    <row r="6" spans="2:14" ht="13.5" thickBot="1" x14ac:dyDescent="0.25">
      <c r="B6" s="10"/>
      <c r="C6" s="10"/>
      <c r="D6" s="11" t="s">
        <v>2</v>
      </c>
      <c r="E6" s="10"/>
      <c r="F6" s="12"/>
      <c r="G6" s="11" t="s">
        <v>29</v>
      </c>
      <c r="H6" s="13" t="s">
        <v>1</v>
      </c>
      <c r="I6" s="14" t="s">
        <v>11</v>
      </c>
      <c r="J6" s="11" t="s">
        <v>25</v>
      </c>
      <c r="K6" s="13" t="s">
        <v>18</v>
      </c>
      <c r="L6" s="14"/>
      <c r="M6" s="15" t="s">
        <v>19</v>
      </c>
      <c r="N6" s="16"/>
    </row>
    <row r="7" spans="2:14" x14ac:dyDescent="0.2"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2:14" x14ac:dyDescent="0.2">
      <c r="B8" s="54">
        <v>2</v>
      </c>
      <c r="C8" s="20" t="s">
        <v>13</v>
      </c>
      <c r="D8" s="21">
        <f>SUM(D9:D20)</f>
        <v>1030155044</v>
      </c>
      <c r="E8" s="22">
        <f>E9+E10+E11+E12+E13</f>
        <v>131431604</v>
      </c>
      <c r="F8" s="22"/>
      <c r="G8" s="22"/>
      <c r="H8" s="22">
        <f>H9+H10+H11+H12+H13</f>
        <v>1161586648</v>
      </c>
      <c r="I8" s="22">
        <f>I9+I10+I11+I12+I13</f>
        <v>515077524</v>
      </c>
      <c r="J8" s="22">
        <f>J9+J10+J11+J12+J13</f>
        <v>114285228</v>
      </c>
      <c r="K8" s="22">
        <f>K9+K10+K11+K12+K13</f>
        <v>629362752</v>
      </c>
      <c r="L8" s="23">
        <f t="shared" ref="L8:L13" si="0">K8/H8</f>
        <v>0.54181300472386285</v>
      </c>
      <c r="M8" s="24">
        <f>+H8-K8</f>
        <v>532223896</v>
      </c>
      <c r="N8" s="25">
        <f t="shared" ref="N8:N13" si="1">M8/H8</f>
        <v>0.45818699527613715</v>
      </c>
    </row>
    <row r="9" spans="2:14" x14ac:dyDescent="0.2">
      <c r="B9" s="55">
        <v>21</v>
      </c>
      <c r="C9" s="40" t="s">
        <v>14</v>
      </c>
      <c r="D9" s="26">
        <v>1030155044</v>
      </c>
      <c r="E9" s="28"/>
      <c r="F9" s="28"/>
      <c r="G9" s="28"/>
      <c r="H9" s="28">
        <f>D9+E9+F9-G9</f>
        <v>1030155044</v>
      </c>
      <c r="I9" s="27">
        <f>'JUNIO 2017 '!K9</f>
        <v>515077524</v>
      </c>
      <c r="J9" s="52">
        <v>85846254</v>
      </c>
      <c r="K9" s="28">
        <f>I9+J9</f>
        <v>600923778</v>
      </c>
      <c r="L9" s="23">
        <f t="shared" si="0"/>
        <v>0.58333333559836453</v>
      </c>
      <c r="M9" s="29">
        <f>H9-K9</f>
        <v>429231266</v>
      </c>
      <c r="N9" s="25">
        <f t="shared" si="1"/>
        <v>0.41666666440163547</v>
      </c>
    </row>
    <row r="10" spans="2:14" x14ac:dyDescent="0.2">
      <c r="B10" s="55">
        <v>22</v>
      </c>
      <c r="C10" s="40" t="s">
        <v>28</v>
      </c>
      <c r="D10" s="26"/>
      <c r="E10" s="28">
        <v>46265762</v>
      </c>
      <c r="F10" s="28"/>
      <c r="G10" s="28"/>
      <c r="H10" s="28">
        <f>E10+D10</f>
        <v>46265762</v>
      </c>
      <c r="I10" s="27">
        <v>0</v>
      </c>
      <c r="J10" s="27">
        <v>0</v>
      </c>
      <c r="K10" s="28">
        <f>I10+J10</f>
        <v>0</v>
      </c>
      <c r="L10" s="23">
        <f t="shared" si="0"/>
        <v>0</v>
      </c>
      <c r="M10" s="29">
        <f>H10-K10</f>
        <v>46265762</v>
      </c>
      <c r="N10" s="25">
        <f t="shared" si="1"/>
        <v>1</v>
      </c>
    </row>
    <row r="11" spans="2:14" x14ac:dyDescent="0.2">
      <c r="B11" s="55">
        <v>23</v>
      </c>
      <c r="C11" s="40" t="s">
        <v>16</v>
      </c>
      <c r="D11" s="26"/>
      <c r="E11" s="28">
        <v>367303</v>
      </c>
      <c r="F11" s="28"/>
      <c r="G11" s="28"/>
      <c r="H11" s="28">
        <f>E11+D11</f>
        <v>367303</v>
      </c>
      <c r="I11" s="27">
        <v>0</v>
      </c>
      <c r="J11" s="27">
        <v>0</v>
      </c>
      <c r="K11" s="28">
        <f>I11+J11</f>
        <v>0</v>
      </c>
      <c r="L11" s="23">
        <f t="shared" si="0"/>
        <v>0</v>
      </c>
      <c r="M11" s="29">
        <f>H11-K11</f>
        <v>367303</v>
      </c>
      <c r="N11" s="25">
        <f t="shared" si="1"/>
        <v>1</v>
      </c>
    </row>
    <row r="12" spans="2:14" x14ac:dyDescent="0.2">
      <c r="B12" s="55">
        <v>24</v>
      </c>
      <c r="C12" s="40" t="s">
        <v>22</v>
      </c>
      <c r="D12" s="26"/>
      <c r="E12" s="28">
        <v>27920592</v>
      </c>
      <c r="F12" s="28"/>
      <c r="G12" s="28"/>
      <c r="H12" s="28">
        <f>E12+D12</f>
        <v>27920592</v>
      </c>
      <c r="I12" s="27">
        <v>0</v>
      </c>
      <c r="J12" s="27">
        <v>0</v>
      </c>
      <c r="K12" s="28">
        <f>I12+J12</f>
        <v>0</v>
      </c>
      <c r="L12" s="23">
        <f t="shared" si="0"/>
        <v>0</v>
      </c>
      <c r="M12" s="29">
        <f>H12-K12</f>
        <v>27920592</v>
      </c>
      <c r="N12" s="25">
        <f t="shared" si="1"/>
        <v>1</v>
      </c>
    </row>
    <row r="13" spans="2:14" x14ac:dyDescent="0.2">
      <c r="B13" s="55">
        <v>25</v>
      </c>
      <c r="C13" s="40" t="s">
        <v>23</v>
      </c>
      <c r="D13" s="26"/>
      <c r="E13" s="28">
        <v>56877947</v>
      </c>
      <c r="F13" s="30"/>
      <c r="G13" s="30"/>
      <c r="H13" s="28">
        <f>E13+D13</f>
        <v>56877947</v>
      </c>
      <c r="I13" s="27">
        <v>0</v>
      </c>
      <c r="J13" s="27">
        <v>28438974</v>
      </c>
      <c r="K13" s="28">
        <f>I13+J13</f>
        <v>28438974</v>
      </c>
      <c r="L13" s="23">
        <f t="shared" si="0"/>
        <v>0.50000000879075335</v>
      </c>
      <c r="M13" s="29">
        <f>H13-K13</f>
        <v>28438973</v>
      </c>
      <c r="N13" s="25">
        <f t="shared" si="1"/>
        <v>0.49999999120924671</v>
      </c>
    </row>
    <row r="14" spans="2:14" ht="13.5" thickBot="1" x14ac:dyDescent="0.25">
      <c r="B14" s="56"/>
      <c r="C14" s="42"/>
      <c r="D14" s="43"/>
      <c r="E14" s="31"/>
      <c r="F14" s="31"/>
      <c r="G14" s="31"/>
      <c r="H14" s="31"/>
      <c r="I14" s="31"/>
      <c r="J14" s="31"/>
      <c r="K14" s="31"/>
      <c r="L14" s="31"/>
      <c r="M14" s="32"/>
      <c r="N14" s="33"/>
    </row>
    <row r="15" spans="2:14" x14ac:dyDescent="0.2">
      <c r="B15" s="44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4" x14ac:dyDescent="0.2">
      <c r="B16" s="44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4" x14ac:dyDescent="0.2">
      <c r="B17" s="44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4" x14ac:dyDescent="0.2">
      <c r="B18" s="44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4" x14ac:dyDescent="0.2">
      <c r="B19" s="46"/>
      <c r="C19" s="46"/>
      <c r="D19" s="34"/>
      <c r="E19" s="48"/>
      <c r="F19" s="48"/>
      <c r="G19" s="48"/>
      <c r="H19" s="48" t="s">
        <v>37</v>
      </c>
      <c r="I19" s="48"/>
      <c r="J19" s="48"/>
      <c r="K19" s="48"/>
      <c r="L19" s="48"/>
      <c r="M19" s="48"/>
      <c r="N19" s="49"/>
    </row>
    <row r="20" spans="2:14" x14ac:dyDescent="0.2">
      <c r="B20" s="46" t="s">
        <v>21</v>
      </c>
      <c r="D20" s="48" t="s">
        <v>24</v>
      </c>
      <c r="E20" s="34"/>
      <c r="F20" s="34"/>
      <c r="G20" s="34"/>
      <c r="H20" s="34"/>
      <c r="I20" s="34"/>
      <c r="J20" s="34"/>
      <c r="K20" s="35"/>
      <c r="L20" s="35"/>
      <c r="M20" s="35"/>
    </row>
    <row r="21" spans="2:14" x14ac:dyDescent="0.2">
      <c r="B21" s="46"/>
      <c r="C21" s="36"/>
      <c r="D21" s="47" t="s">
        <v>32</v>
      </c>
      <c r="E21" s="48"/>
      <c r="F21" s="48"/>
      <c r="G21" s="48"/>
      <c r="H21" s="48"/>
      <c r="I21" s="34"/>
      <c r="J21" s="34"/>
      <c r="K21" s="34"/>
      <c r="L21" s="34"/>
      <c r="M21" s="34"/>
    </row>
    <row r="22" spans="2:14" x14ac:dyDescent="0.2">
      <c r="D22" s="38" t="s">
        <v>35</v>
      </c>
    </row>
    <row r="27" spans="2:14" x14ac:dyDescent="0.2">
      <c r="G27" s="51"/>
    </row>
    <row r="45" spans="4:7" x14ac:dyDescent="0.2">
      <c r="D45" s="58"/>
      <c r="E45" s="59"/>
      <c r="G45" s="58"/>
    </row>
  </sheetData>
  <printOptions horizontalCentered="1"/>
  <pageMargins left="0.48" right="0.43307086614173229" top="1.5748031496062993" bottom="0.78740157480314965" header="0" footer="0"/>
  <pageSetup paperSize="14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showGridLines="0" topLeftCell="A4" zoomScale="82" zoomScaleNormal="82" workbookViewId="0">
      <selection activeCell="H19" sqref="H19"/>
    </sheetView>
  </sheetViews>
  <sheetFormatPr baseColWidth="10" defaultRowHeight="12.75" x14ac:dyDescent="0.2"/>
  <cols>
    <col min="1" max="1" width="11.42578125" style="38"/>
    <col min="2" max="2" width="7.42578125" style="38" customWidth="1"/>
    <col min="3" max="3" width="32" style="38" customWidth="1"/>
    <col min="4" max="4" width="19.140625" style="38" customWidth="1"/>
    <col min="5" max="5" width="15.140625" style="38" customWidth="1"/>
    <col min="6" max="6" width="12.140625" style="38" customWidth="1"/>
    <col min="7" max="7" width="15" style="38" bestFit="1" customWidth="1"/>
    <col min="8" max="8" width="16.42578125" style="38" customWidth="1"/>
    <col min="9" max="9" width="18" style="38" customWidth="1"/>
    <col min="10" max="10" width="16.5703125" style="38" customWidth="1"/>
    <col min="11" max="11" width="15.42578125" style="38" customWidth="1"/>
    <col min="12" max="12" width="11.42578125" style="38"/>
    <col min="13" max="13" width="16.42578125" style="38" customWidth="1"/>
    <col min="14" max="16384" width="11.42578125" style="38"/>
  </cols>
  <sheetData>
    <row r="1" spans="2:14" ht="18" x14ac:dyDescent="0.25">
      <c r="B1" s="57" t="s">
        <v>10</v>
      </c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2:14" ht="18" x14ac:dyDescent="0.25">
      <c r="B2" s="57" t="s">
        <v>12</v>
      </c>
      <c r="C2" s="37"/>
      <c r="D2" s="37"/>
      <c r="E2" s="37"/>
      <c r="F2" s="37"/>
      <c r="G2" s="3"/>
      <c r="H2" s="3"/>
      <c r="I2" s="3"/>
      <c r="J2" s="3"/>
      <c r="K2" s="3"/>
      <c r="L2" s="3"/>
      <c r="M2" s="3"/>
    </row>
    <row r="3" spans="2:14" ht="18" x14ac:dyDescent="0.25">
      <c r="B3" s="57" t="s">
        <v>39</v>
      </c>
      <c r="C3" s="37"/>
      <c r="D3" s="37"/>
      <c r="E3" s="37"/>
      <c r="F3" s="37"/>
      <c r="G3" s="3"/>
      <c r="H3" s="3"/>
      <c r="I3" s="3"/>
      <c r="J3" s="3"/>
      <c r="K3" s="3"/>
      <c r="L3" s="3"/>
      <c r="M3" s="3"/>
    </row>
    <row r="4" spans="2:14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x14ac:dyDescent="0.2">
      <c r="B5" s="4" t="s">
        <v>0</v>
      </c>
      <c r="C5" s="4" t="s">
        <v>9</v>
      </c>
      <c r="D5" s="5" t="s">
        <v>1</v>
      </c>
      <c r="E5" s="6" t="s">
        <v>3</v>
      </c>
      <c r="F5" s="7" t="s">
        <v>4</v>
      </c>
      <c r="G5" s="5"/>
      <c r="H5" s="6" t="s">
        <v>6</v>
      </c>
      <c r="I5" s="7" t="s">
        <v>17</v>
      </c>
      <c r="J5" s="5" t="s">
        <v>17</v>
      </c>
      <c r="K5" s="6" t="s">
        <v>7</v>
      </c>
      <c r="L5" s="7" t="s">
        <v>20</v>
      </c>
      <c r="M5" s="8" t="s">
        <v>8</v>
      </c>
      <c r="N5" s="9" t="s">
        <v>20</v>
      </c>
    </row>
    <row r="6" spans="2:14" ht="13.5" thickBot="1" x14ac:dyDescent="0.25">
      <c r="B6" s="10"/>
      <c r="C6" s="10"/>
      <c r="D6" s="11" t="s">
        <v>2</v>
      </c>
      <c r="E6" s="10"/>
      <c r="F6" s="12"/>
      <c r="G6" s="11" t="s">
        <v>29</v>
      </c>
      <c r="H6" s="13" t="s">
        <v>1</v>
      </c>
      <c r="I6" s="14" t="s">
        <v>11</v>
      </c>
      <c r="J6" s="11" t="s">
        <v>25</v>
      </c>
      <c r="K6" s="13" t="s">
        <v>18</v>
      </c>
      <c r="L6" s="14"/>
      <c r="M6" s="15" t="s">
        <v>19</v>
      </c>
      <c r="N6" s="16"/>
    </row>
    <row r="7" spans="2:14" x14ac:dyDescent="0.2"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2:14" x14ac:dyDescent="0.2">
      <c r="B8" s="54">
        <v>2</v>
      </c>
      <c r="C8" s="20" t="s">
        <v>13</v>
      </c>
      <c r="D8" s="21">
        <f>SUM(D9:D20)</f>
        <v>1030155044</v>
      </c>
      <c r="E8" s="22">
        <f>E9+E10+E11+E12+E13</f>
        <v>131431604</v>
      </c>
      <c r="F8" s="22"/>
      <c r="G8" s="22"/>
      <c r="H8" s="22">
        <f>H9+H10+H11+H12+H13</f>
        <v>1161586648</v>
      </c>
      <c r="I8" s="22">
        <f>I9+I10+I11+I12+I13</f>
        <v>429231270</v>
      </c>
      <c r="J8" s="22">
        <f>J9+J10+J11+J12+J13</f>
        <v>85846254</v>
      </c>
      <c r="K8" s="22">
        <f>K9+K10+K11+K12+K13</f>
        <v>515077524</v>
      </c>
      <c r="L8" s="23">
        <f t="shared" ref="L8:L13" si="0">K8/H8</f>
        <v>0.44342583042500672</v>
      </c>
      <c r="M8" s="24">
        <f>+H8-K8</f>
        <v>646509124</v>
      </c>
      <c r="N8" s="25">
        <f t="shared" ref="N8:N13" si="1">M8/H8</f>
        <v>0.55657416957499328</v>
      </c>
    </row>
    <row r="9" spans="2:14" x14ac:dyDescent="0.2">
      <c r="B9" s="55">
        <v>21</v>
      </c>
      <c r="C9" s="40" t="s">
        <v>14</v>
      </c>
      <c r="D9" s="26">
        <v>1030155044</v>
      </c>
      <c r="E9" s="28"/>
      <c r="F9" s="28"/>
      <c r="G9" s="28"/>
      <c r="H9" s="28">
        <f>D9+E9+F9-G9</f>
        <v>1030155044</v>
      </c>
      <c r="I9" s="27">
        <f>'MAYO 2017 '!K9</f>
        <v>429231270</v>
      </c>
      <c r="J9" s="52">
        <v>85846254</v>
      </c>
      <c r="K9" s="28">
        <f>I9+J9</f>
        <v>515077524</v>
      </c>
      <c r="L9" s="23">
        <f t="shared" si="0"/>
        <v>0.50000000194145533</v>
      </c>
      <c r="M9" s="29">
        <f>H9-K9</f>
        <v>515077520</v>
      </c>
      <c r="N9" s="25">
        <f t="shared" si="1"/>
        <v>0.49999999805854467</v>
      </c>
    </row>
    <row r="10" spans="2:14" x14ac:dyDescent="0.2">
      <c r="B10" s="55">
        <v>22</v>
      </c>
      <c r="C10" s="40" t="s">
        <v>28</v>
      </c>
      <c r="D10" s="26"/>
      <c r="E10" s="28">
        <v>46265762</v>
      </c>
      <c r="F10" s="28"/>
      <c r="G10" s="28"/>
      <c r="H10" s="28">
        <f>E10+D10</f>
        <v>46265762</v>
      </c>
      <c r="I10" s="27">
        <v>0</v>
      </c>
      <c r="J10" s="27">
        <v>0</v>
      </c>
      <c r="K10" s="28">
        <f>I10+J10</f>
        <v>0</v>
      </c>
      <c r="L10" s="23">
        <f t="shared" si="0"/>
        <v>0</v>
      </c>
      <c r="M10" s="29">
        <f>H10-K10</f>
        <v>46265762</v>
      </c>
      <c r="N10" s="25">
        <f t="shared" si="1"/>
        <v>1</v>
      </c>
    </row>
    <row r="11" spans="2:14" x14ac:dyDescent="0.2">
      <c r="B11" s="55">
        <v>23</v>
      </c>
      <c r="C11" s="40" t="s">
        <v>16</v>
      </c>
      <c r="D11" s="26"/>
      <c r="E11" s="28">
        <v>367303</v>
      </c>
      <c r="F11" s="28"/>
      <c r="G11" s="28"/>
      <c r="H11" s="28">
        <f>E11+D11</f>
        <v>367303</v>
      </c>
      <c r="I11" s="27">
        <v>0</v>
      </c>
      <c r="J11" s="27">
        <v>0</v>
      </c>
      <c r="K11" s="28">
        <f>I11+J11</f>
        <v>0</v>
      </c>
      <c r="L11" s="23">
        <f t="shared" si="0"/>
        <v>0</v>
      </c>
      <c r="M11" s="29">
        <f>H11-K11</f>
        <v>367303</v>
      </c>
      <c r="N11" s="25">
        <f t="shared" si="1"/>
        <v>1</v>
      </c>
    </row>
    <row r="12" spans="2:14" x14ac:dyDescent="0.2">
      <c r="B12" s="55">
        <v>24</v>
      </c>
      <c r="C12" s="40" t="s">
        <v>22</v>
      </c>
      <c r="D12" s="26"/>
      <c r="E12" s="28">
        <v>27920592</v>
      </c>
      <c r="F12" s="28"/>
      <c r="G12" s="28"/>
      <c r="H12" s="28">
        <f>E12+D12</f>
        <v>27920592</v>
      </c>
      <c r="I12" s="27">
        <v>0</v>
      </c>
      <c r="J12" s="27">
        <v>0</v>
      </c>
      <c r="K12" s="28">
        <f>I12+J12</f>
        <v>0</v>
      </c>
      <c r="L12" s="23">
        <f t="shared" si="0"/>
        <v>0</v>
      </c>
      <c r="M12" s="29">
        <f>H12-K12</f>
        <v>27920592</v>
      </c>
      <c r="N12" s="25">
        <f t="shared" si="1"/>
        <v>1</v>
      </c>
    </row>
    <row r="13" spans="2:14" x14ac:dyDescent="0.2">
      <c r="B13" s="55">
        <v>25</v>
      </c>
      <c r="C13" s="40" t="s">
        <v>23</v>
      </c>
      <c r="D13" s="26"/>
      <c r="E13" s="28">
        <v>56877947</v>
      </c>
      <c r="F13" s="30"/>
      <c r="G13" s="30"/>
      <c r="H13" s="28">
        <f>E13+D13</f>
        <v>56877947</v>
      </c>
      <c r="I13" s="27">
        <v>0</v>
      </c>
      <c r="J13" s="27">
        <v>0</v>
      </c>
      <c r="K13" s="28">
        <f>I13+J13</f>
        <v>0</v>
      </c>
      <c r="L13" s="23">
        <f t="shared" si="0"/>
        <v>0</v>
      </c>
      <c r="M13" s="29">
        <f>H13-K13</f>
        <v>56877947</v>
      </c>
      <c r="N13" s="25">
        <f t="shared" si="1"/>
        <v>1</v>
      </c>
    </row>
    <row r="14" spans="2:14" ht="13.5" thickBot="1" x14ac:dyDescent="0.25">
      <c r="B14" s="56"/>
      <c r="C14" s="42"/>
      <c r="D14" s="43"/>
      <c r="E14" s="31"/>
      <c r="F14" s="31"/>
      <c r="G14" s="31"/>
      <c r="H14" s="31"/>
      <c r="I14" s="31"/>
      <c r="J14" s="31"/>
      <c r="K14" s="31"/>
      <c r="L14" s="31"/>
      <c r="M14" s="32"/>
      <c r="N14" s="33"/>
    </row>
    <row r="15" spans="2:14" x14ac:dyDescent="0.2">
      <c r="B15" s="44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4" x14ac:dyDescent="0.2">
      <c r="B16" s="44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4" x14ac:dyDescent="0.2">
      <c r="B17" s="44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4" x14ac:dyDescent="0.2">
      <c r="B18" s="44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4" x14ac:dyDescent="0.2">
      <c r="B19" s="46"/>
      <c r="C19" s="46"/>
      <c r="D19" s="34"/>
      <c r="E19" s="48"/>
      <c r="F19" s="48"/>
      <c r="G19" s="48"/>
      <c r="H19" s="48" t="s">
        <v>37</v>
      </c>
      <c r="I19" s="48"/>
      <c r="J19" s="48"/>
      <c r="K19" s="48"/>
      <c r="L19" s="48"/>
      <c r="M19" s="48"/>
      <c r="N19" s="49"/>
    </row>
    <row r="20" spans="2:14" x14ac:dyDescent="0.2">
      <c r="B20" s="46" t="s">
        <v>21</v>
      </c>
      <c r="D20" s="48" t="s">
        <v>24</v>
      </c>
      <c r="E20" s="34"/>
      <c r="F20" s="34"/>
      <c r="G20" s="34"/>
      <c r="H20" s="34"/>
      <c r="I20" s="34"/>
      <c r="J20" s="34"/>
      <c r="K20" s="35"/>
      <c r="L20" s="35"/>
      <c r="M20" s="35"/>
    </row>
    <row r="21" spans="2:14" x14ac:dyDescent="0.2">
      <c r="B21" s="46"/>
      <c r="C21" s="36"/>
      <c r="D21" s="47" t="s">
        <v>32</v>
      </c>
      <c r="E21" s="48"/>
      <c r="F21" s="48"/>
      <c r="G21" s="48"/>
      <c r="H21" s="48"/>
      <c r="I21" s="34"/>
      <c r="J21" s="34"/>
      <c r="K21" s="34"/>
      <c r="L21" s="34"/>
      <c r="M21" s="34"/>
    </row>
    <row r="22" spans="2:14" x14ac:dyDescent="0.2">
      <c r="D22" s="38" t="s">
        <v>35</v>
      </c>
    </row>
    <row r="27" spans="2:14" x14ac:dyDescent="0.2">
      <c r="G27" s="51"/>
    </row>
    <row r="45" spans="4:7" x14ac:dyDescent="0.2">
      <c r="D45" s="58"/>
      <c r="E45" s="59"/>
      <c r="G45" s="58"/>
    </row>
  </sheetData>
  <printOptions horizontalCentered="1"/>
  <pageMargins left="0.48" right="0.43307086614173229" top="1.5748031496062993" bottom="0.78740157480314965" header="0" footer="0"/>
  <pageSetup paperSize="14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showGridLines="0" zoomScale="82" zoomScaleNormal="82" workbookViewId="0">
      <selection activeCell="I9" sqref="I9"/>
    </sheetView>
  </sheetViews>
  <sheetFormatPr baseColWidth="10" defaultRowHeight="12.75" x14ac:dyDescent="0.2"/>
  <cols>
    <col min="1" max="1" width="11.42578125" style="38"/>
    <col min="2" max="2" width="7.42578125" style="38" customWidth="1"/>
    <col min="3" max="3" width="32" style="38" customWidth="1"/>
    <col min="4" max="4" width="19.140625" style="38" customWidth="1"/>
    <col min="5" max="5" width="15.140625" style="38" customWidth="1"/>
    <col min="6" max="6" width="12.140625" style="38" customWidth="1"/>
    <col min="7" max="7" width="15" style="38" bestFit="1" customWidth="1"/>
    <col min="8" max="8" width="16.42578125" style="38" customWidth="1"/>
    <col min="9" max="9" width="18" style="38" customWidth="1"/>
    <col min="10" max="10" width="16.5703125" style="38" customWidth="1"/>
    <col min="11" max="11" width="15.42578125" style="38" customWidth="1"/>
    <col min="12" max="12" width="11.42578125" style="38"/>
    <col min="13" max="13" width="16.42578125" style="38" customWidth="1"/>
    <col min="14" max="16384" width="11.42578125" style="38"/>
  </cols>
  <sheetData>
    <row r="1" spans="2:14" ht="18" x14ac:dyDescent="0.25">
      <c r="B1" s="57" t="s">
        <v>10</v>
      </c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2:14" ht="18" x14ac:dyDescent="0.25">
      <c r="B2" s="57" t="s">
        <v>12</v>
      </c>
      <c r="C2" s="37"/>
      <c r="D2" s="37"/>
      <c r="E2" s="37"/>
      <c r="F2" s="37"/>
      <c r="G2" s="3"/>
      <c r="H2" s="3"/>
      <c r="I2" s="3"/>
      <c r="J2" s="3"/>
      <c r="K2" s="3"/>
      <c r="L2" s="3"/>
      <c r="M2" s="3"/>
    </row>
    <row r="3" spans="2:14" ht="18" x14ac:dyDescent="0.25">
      <c r="B3" s="57" t="s">
        <v>38</v>
      </c>
      <c r="C3" s="37"/>
      <c r="D3" s="37"/>
      <c r="E3" s="37"/>
      <c r="F3" s="37"/>
      <c r="G3" s="3"/>
      <c r="H3" s="3"/>
      <c r="I3" s="3"/>
      <c r="J3" s="3"/>
      <c r="K3" s="3"/>
      <c r="L3" s="3"/>
      <c r="M3" s="3"/>
    </row>
    <row r="4" spans="2:14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x14ac:dyDescent="0.2">
      <c r="B5" s="4" t="s">
        <v>0</v>
      </c>
      <c r="C5" s="4" t="s">
        <v>9</v>
      </c>
      <c r="D5" s="5" t="s">
        <v>1</v>
      </c>
      <c r="E5" s="6" t="s">
        <v>3</v>
      </c>
      <c r="F5" s="7" t="s">
        <v>4</v>
      </c>
      <c r="G5" s="5"/>
      <c r="H5" s="6" t="s">
        <v>6</v>
      </c>
      <c r="I5" s="7" t="s">
        <v>17</v>
      </c>
      <c r="J5" s="5" t="s">
        <v>17</v>
      </c>
      <c r="K5" s="6" t="s">
        <v>7</v>
      </c>
      <c r="L5" s="7" t="s">
        <v>20</v>
      </c>
      <c r="M5" s="8" t="s">
        <v>8</v>
      </c>
      <c r="N5" s="9" t="s">
        <v>20</v>
      </c>
    </row>
    <row r="6" spans="2:14" ht="13.5" thickBot="1" x14ac:dyDescent="0.25">
      <c r="B6" s="10"/>
      <c r="C6" s="10"/>
      <c r="D6" s="11" t="s">
        <v>2</v>
      </c>
      <c r="E6" s="10"/>
      <c r="F6" s="12"/>
      <c r="G6" s="11" t="s">
        <v>29</v>
      </c>
      <c r="H6" s="13" t="s">
        <v>1</v>
      </c>
      <c r="I6" s="14" t="s">
        <v>11</v>
      </c>
      <c r="J6" s="11" t="s">
        <v>25</v>
      </c>
      <c r="K6" s="13" t="s">
        <v>18</v>
      </c>
      <c r="L6" s="14"/>
      <c r="M6" s="15" t="s">
        <v>19</v>
      </c>
      <c r="N6" s="16"/>
    </row>
    <row r="7" spans="2:14" x14ac:dyDescent="0.2"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2:14" x14ac:dyDescent="0.2">
      <c r="B8" s="54">
        <v>2</v>
      </c>
      <c r="C8" s="20" t="s">
        <v>13</v>
      </c>
      <c r="D8" s="21">
        <f>SUM(D9:D20)</f>
        <v>1030155044</v>
      </c>
      <c r="E8" s="22">
        <f>E9+E10+E11+E12+E13</f>
        <v>131431604</v>
      </c>
      <c r="F8" s="22"/>
      <c r="G8" s="22"/>
      <c r="H8" s="22">
        <f>H9+H10+H11+H12+H13</f>
        <v>1161586648</v>
      </c>
      <c r="I8" s="22">
        <f>I9+I10+I11+I12+I13</f>
        <v>343385016</v>
      </c>
      <c r="J8" s="22">
        <f>J9+J10+J11+J12+J13</f>
        <v>85846254</v>
      </c>
      <c r="K8" s="22">
        <f>K9+K10+K11+K12+K13</f>
        <v>429231270</v>
      </c>
      <c r="L8" s="23">
        <f t="shared" ref="L8:L13" si="0">K8/H8</f>
        <v>0.36952152535417226</v>
      </c>
      <c r="M8" s="24">
        <f>+H8-K8</f>
        <v>732355378</v>
      </c>
      <c r="N8" s="25">
        <f t="shared" ref="N8:N13" si="1">M8/H8</f>
        <v>0.63047847464582774</v>
      </c>
    </row>
    <row r="9" spans="2:14" x14ac:dyDescent="0.2">
      <c r="B9" s="55">
        <v>21</v>
      </c>
      <c r="C9" s="40" t="s">
        <v>14</v>
      </c>
      <c r="D9" s="26">
        <v>1030155044</v>
      </c>
      <c r="E9" s="28"/>
      <c r="F9" s="28"/>
      <c r="G9" s="28"/>
      <c r="H9" s="28">
        <f>D9+E9+F9-G9</f>
        <v>1030155044</v>
      </c>
      <c r="I9" s="27">
        <f>'ABRIL 2017'!K9</f>
        <v>343385016</v>
      </c>
      <c r="J9" s="52">
        <v>85846254</v>
      </c>
      <c r="K9" s="28">
        <f>I9+J9</f>
        <v>429231270</v>
      </c>
      <c r="L9" s="23">
        <f t="shared" si="0"/>
        <v>0.41666666828454613</v>
      </c>
      <c r="M9" s="29">
        <f>H9-K9</f>
        <v>600923774</v>
      </c>
      <c r="N9" s="25">
        <f t="shared" si="1"/>
        <v>0.58333333171545387</v>
      </c>
    </row>
    <row r="10" spans="2:14" x14ac:dyDescent="0.2">
      <c r="B10" s="55">
        <v>22</v>
      </c>
      <c r="C10" s="40" t="s">
        <v>28</v>
      </c>
      <c r="D10" s="26"/>
      <c r="E10" s="28">
        <v>46265762</v>
      </c>
      <c r="F10" s="28"/>
      <c r="G10" s="28"/>
      <c r="H10" s="28">
        <f>E10+D10</f>
        <v>46265762</v>
      </c>
      <c r="I10" s="27">
        <v>0</v>
      </c>
      <c r="J10" s="27">
        <v>0</v>
      </c>
      <c r="K10" s="28">
        <f>I10+J10</f>
        <v>0</v>
      </c>
      <c r="L10" s="23">
        <f t="shared" si="0"/>
        <v>0</v>
      </c>
      <c r="M10" s="29">
        <f>H10-K10</f>
        <v>46265762</v>
      </c>
      <c r="N10" s="25">
        <f t="shared" si="1"/>
        <v>1</v>
      </c>
    </row>
    <row r="11" spans="2:14" x14ac:dyDescent="0.2">
      <c r="B11" s="55">
        <v>23</v>
      </c>
      <c r="C11" s="40" t="s">
        <v>16</v>
      </c>
      <c r="D11" s="26"/>
      <c r="E11" s="28">
        <v>367303</v>
      </c>
      <c r="F11" s="28"/>
      <c r="G11" s="28"/>
      <c r="H11" s="28">
        <f>E11+D11</f>
        <v>367303</v>
      </c>
      <c r="I11" s="27">
        <v>0</v>
      </c>
      <c r="J11" s="27">
        <v>0</v>
      </c>
      <c r="K11" s="28">
        <f>I11+J11</f>
        <v>0</v>
      </c>
      <c r="L11" s="23">
        <f t="shared" si="0"/>
        <v>0</v>
      </c>
      <c r="M11" s="29">
        <f>H11-K11</f>
        <v>367303</v>
      </c>
      <c r="N11" s="25">
        <f t="shared" si="1"/>
        <v>1</v>
      </c>
    </row>
    <row r="12" spans="2:14" x14ac:dyDescent="0.2">
      <c r="B12" s="55">
        <v>24</v>
      </c>
      <c r="C12" s="40" t="s">
        <v>22</v>
      </c>
      <c r="D12" s="26"/>
      <c r="E12" s="28">
        <v>27920592</v>
      </c>
      <c r="F12" s="28"/>
      <c r="G12" s="28"/>
      <c r="H12" s="28">
        <f>E12+D12</f>
        <v>27920592</v>
      </c>
      <c r="I12" s="27">
        <v>0</v>
      </c>
      <c r="J12" s="27">
        <v>0</v>
      </c>
      <c r="K12" s="28">
        <f>I12+J12</f>
        <v>0</v>
      </c>
      <c r="L12" s="23">
        <f t="shared" si="0"/>
        <v>0</v>
      </c>
      <c r="M12" s="29">
        <f>H12-K12</f>
        <v>27920592</v>
      </c>
      <c r="N12" s="25">
        <f t="shared" si="1"/>
        <v>1</v>
      </c>
    </row>
    <row r="13" spans="2:14" x14ac:dyDescent="0.2">
      <c r="B13" s="55">
        <v>25</v>
      </c>
      <c r="C13" s="40" t="s">
        <v>23</v>
      </c>
      <c r="D13" s="26"/>
      <c r="E13" s="28">
        <v>56877947</v>
      </c>
      <c r="F13" s="30"/>
      <c r="G13" s="30"/>
      <c r="H13" s="28">
        <f>E13+D13</f>
        <v>56877947</v>
      </c>
      <c r="I13" s="27">
        <v>0</v>
      </c>
      <c r="J13" s="27">
        <v>0</v>
      </c>
      <c r="K13" s="28">
        <f>I13+J13</f>
        <v>0</v>
      </c>
      <c r="L13" s="23">
        <f t="shared" si="0"/>
        <v>0</v>
      </c>
      <c r="M13" s="29">
        <f>H13-K13</f>
        <v>56877947</v>
      </c>
      <c r="N13" s="25">
        <f t="shared" si="1"/>
        <v>1</v>
      </c>
    </row>
    <row r="14" spans="2:14" ht="13.5" thickBot="1" x14ac:dyDescent="0.25">
      <c r="B14" s="56"/>
      <c r="C14" s="42"/>
      <c r="D14" s="43"/>
      <c r="E14" s="31"/>
      <c r="F14" s="31"/>
      <c r="G14" s="31"/>
      <c r="H14" s="31"/>
      <c r="I14" s="31"/>
      <c r="J14" s="31"/>
      <c r="K14" s="31"/>
      <c r="L14" s="31"/>
      <c r="M14" s="32"/>
      <c r="N14" s="33"/>
    </row>
    <row r="15" spans="2:14" x14ac:dyDescent="0.2">
      <c r="B15" s="44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4" x14ac:dyDescent="0.2">
      <c r="B16" s="44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4" x14ac:dyDescent="0.2">
      <c r="B17" s="44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4" x14ac:dyDescent="0.2">
      <c r="B18" s="44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4" x14ac:dyDescent="0.2">
      <c r="B19" s="46"/>
      <c r="C19" s="46"/>
      <c r="D19" s="34"/>
      <c r="E19" s="48"/>
      <c r="F19" s="48"/>
      <c r="G19" s="48"/>
      <c r="H19" s="48" t="s">
        <v>37</v>
      </c>
      <c r="I19" s="48"/>
      <c r="J19" s="48"/>
      <c r="K19" s="48"/>
      <c r="L19" s="48"/>
      <c r="M19" s="48"/>
      <c r="N19" s="49"/>
    </row>
    <row r="20" spans="2:14" x14ac:dyDescent="0.2">
      <c r="B20" s="46" t="s">
        <v>21</v>
      </c>
      <c r="D20" s="48" t="s">
        <v>24</v>
      </c>
      <c r="E20" s="34"/>
      <c r="F20" s="34"/>
      <c r="G20" s="34"/>
      <c r="H20" s="34"/>
      <c r="I20" s="34"/>
      <c r="J20" s="34"/>
      <c r="K20" s="35"/>
      <c r="L20" s="35"/>
      <c r="M20" s="35"/>
    </row>
    <row r="21" spans="2:14" x14ac:dyDescent="0.2">
      <c r="B21" s="46"/>
      <c r="C21" s="36"/>
      <c r="D21" s="47" t="s">
        <v>32</v>
      </c>
      <c r="E21" s="48"/>
      <c r="F21" s="48"/>
      <c r="G21" s="48"/>
      <c r="H21" s="48"/>
      <c r="I21" s="34"/>
      <c r="J21" s="34"/>
      <c r="K21" s="34"/>
      <c r="L21" s="34"/>
      <c r="M21" s="34"/>
    </row>
    <row r="22" spans="2:14" x14ac:dyDescent="0.2">
      <c r="D22" s="38" t="s">
        <v>35</v>
      </c>
    </row>
    <row r="27" spans="2:14" x14ac:dyDescent="0.2">
      <c r="G27" s="51"/>
    </row>
    <row r="45" spans="4:7" x14ac:dyDescent="0.2">
      <c r="D45" s="58"/>
      <c r="E45" s="59"/>
      <c r="G45" s="58"/>
    </row>
  </sheetData>
  <printOptions horizontalCentered="1"/>
  <pageMargins left="0.48" right="0.43307086614173229" top="1.5748031496062993" bottom="0.78740157480314965" header="0" footer="0"/>
  <pageSetup paperSize="14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activa abril</vt:lpstr>
      <vt:lpstr>DIC 2017</vt:lpstr>
      <vt:lpstr>NOV 2017</vt:lpstr>
      <vt:lpstr>OCTUBRE 2017</vt:lpstr>
      <vt:lpstr>SEP 2017</vt:lpstr>
      <vt:lpstr>AGOSTO 2017</vt:lpstr>
      <vt:lpstr>JULIO 2017</vt:lpstr>
      <vt:lpstr>JUNIO 2017 </vt:lpstr>
      <vt:lpstr>MAYO 2017 </vt:lpstr>
      <vt:lpstr>ABRIL 2017</vt:lpstr>
      <vt:lpstr>MARZO 2017</vt:lpstr>
      <vt:lpstr>FEBRERO 2017</vt:lpstr>
      <vt:lpstr>ENERO DE 2017</vt:lpstr>
    </vt:vector>
  </TitlesOfParts>
  <Company>CONTRALORIA DPTAL GUAVIARE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YESID BORRERO BRAGA</dc:creator>
  <cp:lastModifiedBy>DIRECCIÓN ADMINISTRATIVA Y FINANCIERA</cp:lastModifiedBy>
  <cp:lastPrinted>2018-01-05T15:56:21Z</cp:lastPrinted>
  <dcterms:created xsi:type="dcterms:W3CDTF">1998-01-06T14:58:27Z</dcterms:created>
  <dcterms:modified xsi:type="dcterms:W3CDTF">2018-01-12T20:39:21Z</dcterms:modified>
</cp:coreProperties>
</file>